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/>
  <mc:AlternateContent xmlns:mc="http://schemas.openxmlformats.org/markup-compatibility/2006">
    <mc:Choice Requires="x15">
      <x15ac:absPath xmlns:x15ac="http://schemas.microsoft.com/office/spreadsheetml/2010/11/ac" url="D:\BEST BUILD\DOKUMENTY 2017\projekty\VV detence\Realizace revize 09052017\výkaz výměr\Etapa II\"/>
    </mc:Choice>
  </mc:AlternateContent>
  <bookViews>
    <workbookView xWindow="0" yWindow="0" windowWidth="28800" windowHeight="13848" tabRatio="812" activeTab="2"/>
  </bookViews>
  <sheets>
    <sheet name="Krycí list" sheetId="9" r:id="rId1"/>
    <sheet name="přehled položek" sheetId="10" r:id="rId2"/>
    <sheet name="ELEKTROINSTALACE část II" sheetId="46" r:id="rId3"/>
    <sheet name="rozvaděč cely" sheetId="45" r:id="rId4"/>
  </sheets>
  <externalReferences>
    <externalReference r:id="rId5"/>
    <externalReference r:id="rId6"/>
  </externalReferences>
  <definedNames>
    <definedName name="_DAT1" localSheetId="1">'[1]06 01 10 Transferpreise FR01  '!#REF!</definedName>
    <definedName name="_DAT1">'[1]06 01 10 Transferpreise FR01  '!#REF!</definedName>
    <definedName name="_DAT10" localSheetId="1">'[1]06 01 10 Transferpreise FR01  '!#REF!</definedName>
    <definedName name="_DAT10">'[1]06 01 10 Transferpreise FR01  '!#REF!</definedName>
    <definedName name="_DAT11" localSheetId="1">'[1]06 01 10 Transferpreise FR01  '!#REF!</definedName>
    <definedName name="_DAT11">'[1]06 01 10 Transferpreise FR01  '!#REF!</definedName>
    <definedName name="_DAT12" localSheetId="1">'[1]06 01 10 Transferpreise FR01  '!#REF!</definedName>
    <definedName name="_DAT12">'[1]06 01 10 Transferpreise FR01  '!#REF!</definedName>
    <definedName name="_DAT13" localSheetId="1">'[1]06 01 10 Transferpreise FR01  '!#REF!</definedName>
    <definedName name="_DAT13">'[1]06 01 10 Transferpreise FR01  '!#REF!</definedName>
    <definedName name="_DAT14" localSheetId="1">'[1]06 01 10 Transferpreise FR01  '!#REF!</definedName>
    <definedName name="_DAT14">'[1]06 01 10 Transferpreise FR01  '!#REF!</definedName>
    <definedName name="_DAT15" localSheetId="1">'[1]06 01 10 Transferpreise FR01  '!#REF!</definedName>
    <definedName name="_DAT15">'[1]06 01 10 Transferpreise FR01  '!#REF!</definedName>
    <definedName name="_DAT16" localSheetId="1">'[1]06 01 10 Transferpreise FR01  '!#REF!</definedName>
    <definedName name="_DAT16">'[1]06 01 10 Transferpreise FR01  '!#REF!</definedName>
    <definedName name="_DAT17" localSheetId="1">#REF!</definedName>
    <definedName name="_DAT17">#REF!</definedName>
    <definedName name="_DAT18" localSheetId="1">#REF!</definedName>
    <definedName name="_DAT18">#REF!</definedName>
    <definedName name="_DAT19" localSheetId="1">#REF!</definedName>
    <definedName name="_DAT19">#REF!</definedName>
    <definedName name="_DAT2" localSheetId="1">'[1]06 01 10 Transferpreise FR01  '!#REF!</definedName>
    <definedName name="_DAT2">'[1]06 01 10 Transferpreise FR01  '!#REF!</definedName>
    <definedName name="_DAT20" localSheetId="1">#REF!</definedName>
    <definedName name="_DAT20">#REF!</definedName>
    <definedName name="_DAT3" localSheetId="1">'[1]06 01 10 Transferpreise FR01  '!#REF!</definedName>
    <definedName name="_DAT3">'[1]06 01 10 Transferpreise FR01  '!#REF!</definedName>
    <definedName name="_DAT4" localSheetId="1">#REF!</definedName>
    <definedName name="_DAT4">#REF!</definedName>
    <definedName name="_DAT5" localSheetId="1">'[1]06 01 10 Transferpreise FR01  '!#REF!</definedName>
    <definedName name="_DAT5">'[1]06 01 10 Transferpreise FR01  '!#REF!</definedName>
    <definedName name="_DAT6" localSheetId="1">'[1]06 01 10 Transferpreise FR01  '!#REF!</definedName>
    <definedName name="_DAT6">'[1]06 01 10 Transferpreise FR01  '!#REF!</definedName>
    <definedName name="_DAT7" localSheetId="1">#REF!</definedName>
    <definedName name="_DAT7">#REF!</definedName>
    <definedName name="_DAT8" localSheetId="1">'[1]06 01 10 Transferpreise FR01  '!#REF!</definedName>
    <definedName name="_DAT8">'[1]06 01 10 Transferpreise FR01  '!#REF!</definedName>
    <definedName name="_DAT9" localSheetId="1">'[1]06 01 10 Transferpreise FR01  '!#REF!</definedName>
    <definedName name="_DAT9">'[1]06 01 10 Transferpreise FR01  '!#REF!</definedName>
    <definedName name="cisloobjektu">'Krycí list'!$B$5</definedName>
    <definedName name="cislostavby">'Krycí list'!$B$7</definedName>
    <definedName name="_xlnm.Database" localSheetId="1">#REF!</definedName>
    <definedName name="_xlnm.Database">#REF!</definedName>
    <definedName name="Datum">'Krycí list'!$C$28</definedName>
    <definedName name="Dil" localSheetId="1">#REF!</definedName>
    <definedName name="Dil">#REF!</definedName>
    <definedName name="Dodavka" localSheetId="1">#REF!</definedName>
    <definedName name="Dodavka">#REF!</definedName>
    <definedName name="Dodavka0" localSheetId="1">#REF!</definedName>
    <definedName name="Dodavka0">#REF!</definedName>
    <definedName name="Format" localSheetId="1">#REF!</definedName>
    <definedName name="Format">#REF!</definedName>
    <definedName name="Header" localSheetId="1">#REF!</definedName>
    <definedName name="Header">#REF!</definedName>
    <definedName name="HSV" localSheetId="1">#REF!</definedName>
    <definedName name="HSV">#REF!</definedName>
    <definedName name="HSV0" localSheetId="1">#REF!</definedName>
    <definedName name="HSV0">#REF!</definedName>
    <definedName name="HZS" localSheetId="1">#REF!</definedName>
    <definedName name="HZS">#REF!</definedName>
    <definedName name="HZS0" localSheetId="1">#REF!</definedName>
    <definedName name="HZS0">#REF!</definedName>
    <definedName name="jklfdhgfxklhfdů" localSheetId="1">'[1]06 01 10 Transferpreise FR01  '!#REF!</definedName>
    <definedName name="jklfdhgfxklhfdů">'[1]06 01 10 Transferpreise FR01  '!#REF!</definedName>
    <definedName name="JKSO">'Krycí list'!$H$2</definedName>
    <definedName name="MJ">'Krycí list'!$H$5</definedName>
    <definedName name="Mont" localSheetId="1">#REF!</definedName>
    <definedName name="Mont">#REF!</definedName>
    <definedName name="Montaz0" localSheetId="1">#REF!</definedName>
    <definedName name="Montaz0">#REF!</definedName>
    <definedName name="NazevDilu" localSheetId="1">#REF!</definedName>
    <definedName name="NazevDilu">#REF!</definedName>
    <definedName name="nazevobjektu">'Krycí list'!$D$5</definedName>
    <definedName name="nazevstavby">'Krycí list'!$D$7</definedName>
    <definedName name="Objednatel">'Krycí list'!$D$10</definedName>
    <definedName name="_xlnm.Print_Area" localSheetId="2">'ELEKTROINSTALACE část II'!$A$1:$I$56</definedName>
    <definedName name="_xlnm.Print_Area" localSheetId="0">'Krycí list'!$B$1:$H$46</definedName>
    <definedName name="_xlnm.Print_Area" localSheetId="1">'přehled položek'!$A$2:$E$35</definedName>
    <definedName name="_xlnm.Print_Area" localSheetId="3">'rozvaděč cely'!$A$1:$I$44</definedName>
    <definedName name="PocetMJ" localSheetId="1">'[2]Krycí list-el.obj.19'!$G$6</definedName>
    <definedName name="PocetMJ">'Krycí list'!$H$6</definedName>
    <definedName name="Poznamka">'Krycí list'!$C$38</definedName>
    <definedName name="Projektant" localSheetId="1">'[2]Krycí list-el.obj.19'!$C$8</definedName>
    <definedName name="Projektant">'Krycí list'!$D$8</definedName>
    <definedName name="PSV" localSheetId="1">#REF!</definedName>
    <definedName name="PSV">#REF!</definedName>
    <definedName name="PSV0" localSheetId="1">#REF!</definedName>
    <definedName name="PSV0">#REF!</definedName>
    <definedName name="RawData" localSheetId="1">#REF!</definedName>
    <definedName name="RawData">#REF!</definedName>
    <definedName name="RawHeader" localSheetId="1">#REF!</definedName>
    <definedName name="RawHeader">#REF!</definedName>
    <definedName name="SazbaDPH1" localSheetId="1">'[2]Krycí list-el.obj.19'!$C$30</definedName>
    <definedName name="SazbaDPH1">'Krycí list'!$D$31</definedName>
    <definedName name="SazbaDPH2" localSheetId="1">'[2]Krycí list-el.obj.19'!$C$32</definedName>
    <definedName name="SazbaDPH2">'Krycí list'!$D$33</definedName>
    <definedName name="SloupecCC" localSheetId="1">#REF!</definedName>
    <definedName name="SloupecCC">#REF!</definedName>
    <definedName name="SloupecCisloPol" localSheetId="1">#REF!</definedName>
    <definedName name="SloupecCisloPol">#REF!</definedName>
    <definedName name="SloupecJC" localSheetId="1">#REF!</definedName>
    <definedName name="SloupecJC">#REF!</definedName>
    <definedName name="SloupecMJ" localSheetId="1">#REF!</definedName>
    <definedName name="SloupecMJ">#REF!</definedName>
    <definedName name="SloupecMnozstvi" localSheetId="1">#REF!</definedName>
    <definedName name="SloupecMnozstvi">#REF!</definedName>
    <definedName name="SloupecNazPol" localSheetId="1">#REF!</definedName>
    <definedName name="SloupecNazPol">#REF!</definedName>
    <definedName name="SloupecPC" localSheetId="1">#REF!</definedName>
    <definedName name="SloupecPC">#REF!</definedName>
    <definedName name="TEST0" localSheetId="1">#REF!</definedName>
    <definedName name="TEST0">#REF!</definedName>
    <definedName name="TEST1" localSheetId="1">#REF!</definedName>
    <definedName name="TEST1">#REF!</definedName>
    <definedName name="TEST2" localSheetId="1">#REF!</definedName>
    <definedName name="TEST2">#REF!</definedName>
    <definedName name="TESTHKEY" localSheetId="1">#REF!</definedName>
    <definedName name="TESTHKEY">#REF!</definedName>
    <definedName name="TESTKEYS" localSheetId="1">#REF!</definedName>
    <definedName name="TESTKEYS">#REF!</definedName>
    <definedName name="TESTVKEY" localSheetId="1">#REF!</definedName>
    <definedName name="TESTVKEY">#REF!</definedName>
    <definedName name="Typ" localSheetId="1">#REF!</definedName>
    <definedName name="Typ">#REF!</definedName>
    <definedName name="VRN" localSheetId="1">#REF!</definedName>
    <definedName name="VRN">#REF!</definedName>
    <definedName name="VRNKc" localSheetId="1">#REF!</definedName>
    <definedName name="VRNKc">#REF!</definedName>
    <definedName name="VRNnazev" localSheetId="1">#REF!</definedName>
    <definedName name="VRNnazev">#REF!</definedName>
    <definedName name="VRNproc" localSheetId="1">#REF!</definedName>
    <definedName name="VRNproc">#REF!</definedName>
    <definedName name="VRNzakl" localSheetId="1">#REF!</definedName>
    <definedName name="VRNzakl">#REF!</definedName>
    <definedName name="Zakazka">'Krycí list'!$H$11</definedName>
    <definedName name="Zaklad22">'Krycí list'!$G$33</definedName>
    <definedName name="Zaklad5" localSheetId="1">'[2]Krycí list-el.obj.19'!$F$30</definedName>
    <definedName name="Zhotovitel">'Krycí list'!$D$11:$F$11</definedName>
  </definedNames>
  <calcPr calcId="162913"/>
</workbook>
</file>

<file path=xl/calcChain.xml><?xml version="1.0" encoding="utf-8"?>
<calcChain xmlns="http://schemas.openxmlformats.org/spreadsheetml/2006/main">
  <c r="G7" i="46" l="1"/>
  <c r="G8" i="46" s="1"/>
  <c r="G10" i="46"/>
  <c r="G11" i="46"/>
  <c r="G12" i="46"/>
  <c r="G15" i="46"/>
  <c r="G16" i="46"/>
  <c r="G17" i="46"/>
  <c r="G20" i="46"/>
  <c r="G22" i="46" s="1"/>
  <c r="G21" i="46"/>
  <c r="G24" i="46"/>
  <c r="G25" i="46" s="1"/>
  <c r="G31" i="46"/>
  <c r="G32" i="46"/>
  <c r="G34" i="46"/>
  <c r="G35" i="46"/>
  <c r="G37" i="46"/>
  <c r="G38" i="46"/>
  <c r="G39" i="46"/>
  <c r="G42" i="46"/>
  <c r="G43" i="46"/>
  <c r="G44" i="46"/>
  <c r="G45" i="46"/>
  <c r="G46" i="46"/>
  <c r="G47" i="46"/>
  <c r="G48" i="46"/>
  <c r="G49" i="46"/>
  <c r="G52" i="46"/>
  <c r="G53" i="46" s="1"/>
  <c r="G13" i="46" l="1"/>
  <c r="G50" i="46"/>
  <c r="G54" i="46" s="1"/>
  <c r="G40" i="46"/>
  <c r="G18" i="46"/>
  <c r="G7" i="45"/>
  <c r="G8" i="45"/>
  <c r="G9" i="45"/>
  <c r="G10" i="45"/>
  <c r="G11" i="45"/>
  <c r="G12" i="45"/>
  <c r="G13" i="45"/>
  <c r="G14" i="45"/>
  <c r="G15" i="45"/>
  <c r="G16" i="45"/>
  <c r="G17" i="45"/>
  <c r="G18" i="45"/>
  <c r="G22" i="45"/>
  <c r="G24" i="45"/>
  <c r="G30" i="45"/>
  <c r="G31" i="45"/>
  <c r="G32" i="45"/>
  <c r="G33" i="45"/>
  <c r="G34" i="45"/>
  <c r="G35" i="45"/>
  <c r="G36" i="45"/>
  <c r="G37" i="45"/>
  <c r="G40" i="45"/>
  <c r="G41" i="45"/>
  <c r="G26" i="46" l="1"/>
  <c r="B8" i="10" s="1"/>
  <c r="D15" i="10" s="1"/>
  <c r="E15" i="10" s="1"/>
  <c r="G20" i="45"/>
  <c r="G25" i="45" s="1"/>
  <c r="G38" i="45"/>
  <c r="G42" i="45" s="1"/>
  <c r="C8" i="10"/>
  <c r="G56" i="46" l="1"/>
  <c r="G44" i="45"/>
  <c r="C21" i="10" s="1"/>
  <c r="D14" i="10"/>
  <c r="D21" i="10"/>
  <c r="D20" i="10" l="1"/>
  <c r="D34" i="10" s="1"/>
  <c r="E14" i="10" l="1"/>
  <c r="D17" i="9"/>
  <c r="D18" i="9"/>
  <c r="H7" i="9" l="1"/>
  <c r="D9" i="9"/>
  <c r="D32" i="9"/>
  <c r="D34" i="9"/>
  <c r="G34" i="9" s="1"/>
  <c r="D19" i="9" l="1"/>
  <c r="D20" i="9" s="1"/>
  <c r="D23" i="9" s="1"/>
  <c r="D24" i="9" s="1"/>
  <c r="G31" i="9" s="1"/>
  <c r="G32" i="9" s="1"/>
  <c r="G35" i="9" s="1"/>
  <c r="E34" i="10"/>
</calcChain>
</file>

<file path=xl/sharedStrings.xml><?xml version="1.0" encoding="utf-8"?>
<sst xmlns="http://schemas.openxmlformats.org/spreadsheetml/2006/main" count="282" uniqueCount="163">
  <si>
    <t xml:space="preserve"> </t>
  </si>
  <si>
    <t>Poznámka :</t>
  </si>
  <si>
    <t>CENA ZA OBJEKT CELKEM</t>
  </si>
  <si>
    <t xml:space="preserve">% </t>
  </si>
  <si>
    <t>DPH</t>
  </si>
  <si>
    <t>Základ pro DPH</t>
  </si>
  <si>
    <t xml:space="preserve">%  </t>
  </si>
  <si>
    <t>Podpis:</t>
  </si>
  <si>
    <t>Podpis :</t>
  </si>
  <si>
    <t>Datum :</t>
  </si>
  <si>
    <t>Jméno :</t>
  </si>
  <si>
    <t>Za objednatele</t>
  </si>
  <si>
    <t>Za zhotovitele</t>
  </si>
  <si>
    <t>Vypracoval</t>
  </si>
  <si>
    <t>ZRN+ost.náklady+HZS</t>
  </si>
  <si>
    <t>ZRN+HZS</t>
  </si>
  <si>
    <t>HZS</t>
  </si>
  <si>
    <t>ZRN celkem</t>
  </si>
  <si>
    <t>M dodávky celkem</t>
  </si>
  <si>
    <t>N</t>
  </si>
  <si>
    <t>M práce celkem</t>
  </si>
  <si>
    <t>R</t>
  </si>
  <si>
    <t>PSV celkem</t>
  </si>
  <si>
    <t>Z</t>
  </si>
  <si>
    <t>HSV celkem</t>
  </si>
  <si>
    <t>Ostatní rozpočtové náklady</t>
  </si>
  <si>
    <t>Základní rozpočtové náklady</t>
  </si>
  <si>
    <t>ROZPOČTOVÉ NÁKLADY</t>
  </si>
  <si>
    <t>Počet listů</t>
  </si>
  <si>
    <t>Rozpočtoval</t>
  </si>
  <si>
    <t xml:space="preserve">Zakázkové číslo </t>
  </si>
  <si>
    <t>Dodavatel</t>
  </si>
  <si>
    <t>Objednatel</t>
  </si>
  <si>
    <t>Zpracovatel projektu</t>
  </si>
  <si>
    <t>Typ rozpočtu</t>
  </si>
  <si>
    <t>Projektant</t>
  </si>
  <si>
    <t>Náklady na m.j.</t>
  </si>
  <si>
    <t>Počet jednotek</t>
  </si>
  <si>
    <t>Stavba</t>
  </si>
  <si>
    <t>Měrná jednotka</t>
  </si>
  <si>
    <t xml:space="preserve">SKP </t>
  </si>
  <si>
    <t>Objekt</t>
  </si>
  <si>
    <t xml:space="preserve">JKSO </t>
  </si>
  <si>
    <t>0</t>
  </si>
  <si>
    <t>Rozpočet</t>
  </si>
  <si>
    <t>POLOŽKOVÝ ROZPOČET</t>
  </si>
  <si>
    <t>M materiál celkem</t>
  </si>
  <si>
    <t>cena včetně DPH</t>
  </si>
  <si>
    <t>cena bez DPH</t>
  </si>
  <si>
    <t xml:space="preserve">Část </t>
  </si>
  <si>
    <t>Ing. Zdeněk ILLEK</t>
  </si>
  <si>
    <t>DODÁVKA</t>
  </si>
  <si>
    <t>počet ks</t>
  </si>
  <si>
    <t>cena za ks</t>
  </si>
  <si>
    <t>MATERIÁL A MONTÁŽ</t>
  </si>
  <si>
    <t>DODÁVKA CELKEM</t>
  </si>
  <si>
    <t>MONTÁŽ CELKEM</t>
  </si>
  <si>
    <t>MATERIÁL CELKEM</t>
  </si>
  <si>
    <t>materiál bez DPH</t>
  </si>
  <si>
    <t>montáž bez DPH</t>
  </si>
  <si>
    <t>Název nabídky:</t>
  </si>
  <si>
    <t>Materiál</t>
  </si>
  <si>
    <t>p.č.</t>
  </si>
  <si>
    <t>číslo položky</t>
  </si>
  <si>
    <t>název položky</t>
  </si>
  <si>
    <t>mj.</t>
  </si>
  <si>
    <t>množství</t>
  </si>
  <si>
    <t>cena za m.j.</t>
  </si>
  <si>
    <t>cena celkem</t>
  </si>
  <si>
    <t>ks</t>
  </si>
  <si>
    <t>Celkem za :</t>
  </si>
  <si>
    <t>Vodiče (CPV 313 000 00-9)</t>
  </si>
  <si>
    <t>m</t>
  </si>
  <si>
    <t>Montáž (CPV 453 100 00-3)</t>
  </si>
  <si>
    <t>Hodinové zúčtovací sazby</t>
  </si>
  <si>
    <t>hod</t>
  </si>
  <si>
    <t>Montáže</t>
  </si>
  <si>
    <t>210810042 </t>
  </si>
  <si>
    <t>Položení kabelu pevně</t>
  </si>
  <si>
    <t>Cenová kalkulace celkem bez DPH:</t>
  </si>
  <si>
    <t>Stavební práce</t>
  </si>
  <si>
    <t>Výchozí revize s vypracováním revizní zprávy</t>
  </si>
  <si>
    <t>Položku možno četpat pouze se souhlasem investora nebo TDI</t>
  </si>
  <si>
    <t>Vypínače (CPV 312 120 00-5)</t>
  </si>
  <si>
    <t>210203002 </t>
  </si>
  <si>
    <t>VAZEBNÍ VĚZNICE BRNO</t>
  </si>
  <si>
    <t>PŘEHLED POLOŽEK</t>
  </si>
  <si>
    <t>KS</t>
  </si>
  <si>
    <t>sada</t>
  </si>
  <si>
    <t>Svítidla (CPV 315 000 00-1)</t>
  </si>
  <si>
    <t>KABEL CYKY 3C x 1.5</t>
  </si>
  <si>
    <t>KABEL CYKY 5C x 1.5</t>
  </si>
  <si>
    <t>Zásuvky (CPV 312 241 00-3)</t>
  </si>
  <si>
    <t>zásuvka průmyslová kovová 230V/16A IP 55</t>
  </si>
  <si>
    <t>Monáž zapuštěné rozvodnice</t>
  </si>
  <si>
    <t>210800117 </t>
  </si>
  <si>
    <t>Položení kabelu pod omítku</t>
  </si>
  <si>
    <t>210111031 </t>
  </si>
  <si>
    <t>97408-2212 </t>
  </si>
  <si>
    <t>Vysekání rýhy do stěny, omítka-cem.š.do 30mm</t>
  </si>
  <si>
    <t>Přístrojová náplň</t>
  </si>
  <si>
    <t>Inst. relé 1 spín., 10A, 230V</t>
  </si>
  <si>
    <t>S 201 M-C 2 </t>
  </si>
  <si>
    <t>Jistič, řada S200M (Icn=10kA),char.C,1pól,In=2A</t>
  </si>
  <si>
    <t>S 201 M-C 4 </t>
  </si>
  <si>
    <t>Jistič, řada S200M (Icn=10kA),char.C,1pól,In=4A</t>
  </si>
  <si>
    <t>Popisný štítek ovladače dle výkresu</t>
  </si>
  <si>
    <t>Pr. chránič s nadpr.ochr. 2p., 10A/B, 0,03A</t>
  </si>
  <si>
    <t>Přepínač 1 x přepínací, 16 A, 0-1-2, do dveří rozvaděče</t>
  </si>
  <si>
    <t>ŘADOVÁ SVORKA RSA 2,5</t>
  </si>
  <si>
    <t>ŘADOVÁ SVORKA RSA 6</t>
  </si>
  <si>
    <t>91004260 </t>
  </si>
  <si>
    <t>Signálka bílá (koplet, 230V)</t>
  </si>
  <si>
    <t>1 ks</t>
  </si>
  <si>
    <t>Signálka zelená (koplet, 230V)</t>
  </si>
  <si>
    <t>Signálka žlutá (koplet, 230V)</t>
  </si>
  <si>
    <t>Systémový pomocný materiál pro sestavení rozvaděče</t>
  </si>
  <si>
    <t>(přípojnice,propojovací vodiče,spojovací materiál,kryty,montážní lišty a pod.)</t>
  </si>
  <si>
    <t>Rozvaděčové skříně, příslušenství</t>
  </si>
  <si>
    <t>dveře opařené zámkem</t>
  </si>
  <si>
    <t>Montáž přístrojů</t>
  </si>
  <si>
    <t>Montáž jističe 1-pól.</t>
  </si>
  <si>
    <t>Kompletace rozvaděče (hod)</t>
  </si>
  <si>
    <t>Kontrola funkčnosti pomocných obvodů</t>
  </si>
  <si>
    <t>Montáž relé</t>
  </si>
  <si>
    <t>Montáž chrániče</t>
  </si>
  <si>
    <t>Montáž přepínače na dveře rozvaděče</t>
  </si>
  <si>
    <t>Popis rozvaděče dle dokumentace</t>
  </si>
  <si>
    <t>Zapojení pomocných obvodů</t>
  </si>
  <si>
    <t>210140503 </t>
  </si>
  <si>
    <t>Zapojení signálního přístroje vestavného Y, LSK</t>
  </si>
  <si>
    <t xml:space="preserve">DETENCE - VAZEBNÍ VĚZNICE BRNO
JIHLAVSKÁ 12
BUDOVA Č.III, 3.A 4.NP
</t>
  </si>
  <si>
    <t xml:space="preserve">ROZVADĚČ CELY RO </t>
  </si>
  <si>
    <t>Zapojení zásuvky v krabici venkovní 10/16A 250V 2P+Z</t>
  </si>
  <si>
    <t>Zapojení vypínače na povrch</t>
  </si>
  <si>
    <t>Zapojení ventilátoru</t>
  </si>
  <si>
    <t>Ukončení 1 vodiče v rozvaděči vč.zap.a konc.do 2,5mm2</t>
  </si>
  <si>
    <t>210100001 </t>
  </si>
  <si>
    <t>Montáž svítidla</t>
  </si>
  <si>
    <t>Úprava stávající elektroinstalace</t>
  </si>
  <si>
    <t>- před dokončením kabeláže nutno prověřit a odsouhlasit s jednotlivými profesemi polohy vývodů a způsob ovládání dodávaných zařízení a technologií. Zápis o této koordinaci musí být uveden ve stavebním deníku.</t>
  </si>
  <si>
    <t>Koordinace s profesemi</t>
  </si>
  <si>
    <t>Demontáže stávající instalacevč. likvidace materiálu</t>
  </si>
  <si>
    <t>Vypínač 01 kovové provedení (AL)</t>
  </si>
  <si>
    <t>Tlačítko spínací , kovové provedení (AL)</t>
  </si>
  <si>
    <t>C - svítidlo HONOR GUARD MINI ANTIVANDAL E27,18W,IP 65 vč. zdroje</t>
  </si>
  <si>
    <t>B - VYR SVÍTIDLO RAMBO-106-EP 6W G5 EP IP42 + nouzový modul 8W/1hod,vč. zdrojů</t>
  </si>
  <si>
    <t>A - VYR SVÍTIDLO RAMBO-228-EP, 2X28W G5, EP, IP42, PŘIS., vč.zdrojů</t>
  </si>
  <si>
    <t>Atypická oceloplechová rozvodnice zapuštěná celkový rozměr 300x700x150</t>
  </si>
  <si>
    <t>rozvaděč cely</t>
  </si>
  <si>
    <t>Položkový rozpočet: rozvaděč cely</t>
  </si>
  <si>
    <t>DETENCE</t>
  </si>
  <si>
    <t>ELEKTRO _ ETAPA II</t>
  </si>
  <si>
    <t>Montáž kabelové spojky</t>
  </si>
  <si>
    <t>práce spojené s přesunem rozvaděčů výtahů</t>
  </si>
  <si>
    <t>KABEL CYKY 5C x25</t>
  </si>
  <si>
    <t>Kabelové spojky</t>
  </si>
  <si>
    <t>Kabelová spojka pro kabel do 5x25mm</t>
  </si>
  <si>
    <t>ELEKTROINSTALACE část II</t>
  </si>
  <si>
    <t>Položkový rozpočet: ELEKTROINSTALACE část II</t>
  </si>
  <si>
    <t>ELEKTROINSTALACE  - II.ETAPA</t>
  </si>
  <si>
    <t>Elektroinstalace II.etapa</t>
  </si>
  <si>
    <t>HZS prostoje provoz věznice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</si>
</sst>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#,##0\ &quot;Kč&quot;"/>
    <numFmt numFmtId="166" formatCode="0.0"/>
    <numFmt numFmtId="167" formatCode="dd/mm/yy"/>
    <numFmt numFmtId="168" formatCode="_(&quot;Kč&quot;* #,##0.00_);_(&quot;Kč&quot;* \(#,##0.00\);_(&quot;Kč&quot;* &quot;-&quot;??_);_(@_)"/>
  </numFmts>
  <fonts count="4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8.0500000000000007"/>
      <color indexed="8"/>
      <name val="Times New Roman"/>
      <family val="1"/>
      <charset val="238"/>
    </font>
    <font>
      <i/>
      <sz val="11"/>
      <name val="Arial CE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3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7.5"/>
      <color theme="1"/>
      <name val="Calibri"/>
      <family val="2"/>
      <charset val="238"/>
    </font>
    <font>
      <b/>
      <i/>
      <sz val="9"/>
      <color theme="1"/>
      <name val="Calibri"/>
      <family val="2"/>
      <charset val="238"/>
    </font>
    <font>
      <b/>
      <i/>
      <sz val="11"/>
      <color theme="3"/>
      <name val="Calibri"/>
      <family val="2"/>
      <charset val="238"/>
    </font>
    <font>
      <i/>
      <sz val="7.5"/>
      <color theme="1" tint="0.34998626667073579"/>
      <name val="Calibri"/>
      <family val="2"/>
      <charset val="238"/>
    </font>
    <font>
      <b/>
      <sz val="14"/>
      <name val="Arial CE"/>
      <charset val="238"/>
    </font>
    <font>
      <sz val="12"/>
      <color theme="1"/>
      <name val="Calibri"/>
      <family val="2"/>
      <charset val="238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7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8" fillId="0" borderId="0"/>
    <xf numFmtId="44" fontId="29" fillId="0" borderId="0" applyFont="0" applyFill="0" applyBorder="0" applyAlignment="0" applyProtection="0"/>
    <xf numFmtId="168" fontId="1" fillId="0" borderId="0" applyFont="0" applyFill="0" applyBorder="0" applyAlignment="0" applyProtection="0"/>
  </cellStyleXfs>
  <cellXfs count="200">
    <xf numFmtId="0" fontId="0" fillId="0" borderId="0" xfId="0"/>
    <xf numFmtId="0" fontId="18" fillId="0" borderId="0" xfId="43"/>
    <xf numFmtId="0" fontId="18" fillId="0" borderId="0" xfId="43" applyAlignment="1">
      <alignment vertical="justify"/>
    </xf>
    <xf numFmtId="0" fontId="18" fillId="0" borderId="0" xfId="43" applyAlignment="1"/>
    <xf numFmtId="0" fontId="20" fillId="0" borderId="0" xfId="43" applyFont="1"/>
    <xf numFmtId="0" fontId="21" fillId="33" borderId="19" xfId="43" applyFont="1" applyFill="1" applyBorder="1"/>
    <xf numFmtId="0" fontId="21" fillId="33" borderId="20" xfId="43" applyFont="1" applyFill="1" applyBorder="1"/>
    <xf numFmtId="0" fontId="21" fillId="33" borderId="21" xfId="43" applyFont="1" applyFill="1" applyBorder="1"/>
    <xf numFmtId="0" fontId="22" fillId="0" borderId="15" xfId="43" applyFont="1" applyBorder="1"/>
    <xf numFmtId="0" fontId="22" fillId="0" borderId="11" xfId="43" applyFont="1" applyBorder="1"/>
    <xf numFmtId="166" fontId="22" fillId="0" borderId="15" xfId="43" applyNumberFormat="1" applyFont="1" applyBorder="1" applyAlignment="1">
      <alignment horizontal="right"/>
    </xf>
    <xf numFmtId="0" fontId="22" fillId="0" borderId="13" xfId="43" applyFont="1" applyBorder="1"/>
    <xf numFmtId="0" fontId="22" fillId="0" borderId="23" xfId="43" applyFont="1" applyBorder="1"/>
    <xf numFmtId="0" fontId="22" fillId="0" borderId="16" xfId="43" applyFont="1" applyBorder="1"/>
    <xf numFmtId="166" fontId="22" fillId="0" borderId="16" xfId="43" applyNumberFormat="1" applyFont="1" applyBorder="1" applyAlignment="1">
      <alignment horizontal="right"/>
    </xf>
    <xf numFmtId="0" fontId="22" fillId="0" borderId="24" xfId="43" applyFont="1" applyBorder="1"/>
    <xf numFmtId="0" fontId="22" fillId="0" borderId="0" xfId="43" applyFont="1" applyBorder="1"/>
    <xf numFmtId="0" fontId="22" fillId="0" borderId="25" xfId="43" applyFont="1" applyBorder="1"/>
    <xf numFmtId="0" fontId="22" fillId="0" borderId="26" xfId="43" applyFont="1" applyBorder="1"/>
    <xf numFmtId="0" fontId="22" fillId="0" borderId="27" xfId="43" applyFont="1" applyBorder="1"/>
    <xf numFmtId="0" fontId="22" fillId="0" borderId="0" xfId="43" applyFont="1" applyFill="1" applyBorder="1"/>
    <xf numFmtId="0" fontId="22" fillId="0" borderId="28" xfId="43" applyFont="1" applyBorder="1"/>
    <xf numFmtId="0" fontId="22" fillId="0" borderId="10" xfId="43" applyFont="1" applyBorder="1"/>
    <xf numFmtId="0" fontId="22" fillId="0" borderId="0" xfId="43" applyFont="1"/>
    <xf numFmtId="167" fontId="22" fillId="0" borderId="0" xfId="43" applyNumberFormat="1" applyFont="1" applyBorder="1"/>
    <xf numFmtId="0" fontId="22" fillId="0" borderId="0" xfId="43" applyFont="1" applyBorder="1" applyAlignment="1">
      <alignment horizontal="right"/>
    </xf>
    <xf numFmtId="0" fontId="23" fillId="33" borderId="29" xfId="43" applyFont="1" applyFill="1" applyBorder="1"/>
    <xf numFmtId="0" fontId="23" fillId="33" borderId="30" xfId="43" applyFont="1" applyFill="1" applyBorder="1"/>
    <xf numFmtId="0" fontId="23" fillId="33" borderId="31" xfId="43" applyFont="1" applyFill="1" applyBorder="1"/>
    <xf numFmtId="0" fontId="23" fillId="33" borderId="32" xfId="43" applyFont="1" applyFill="1" applyBorder="1"/>
    <xf numFmtId="0" fontId="23" fillId="33" borderId="33" xfId="43" applyFont="1" applyFill="1" applyBorder="1"/>
    <xf numFmtId="3" fontId="22" fillId="0" borderId="34" xfId="43" applyNumberFormat="1" applyFont="1" applyBorder="1"/>
    <xf numFmtId="0" fontId="22" fillId="0" borderId="19" xfId="43" applyFont="1" applyBorder="1"/>
    <xf numFmtId="3" fontId="22" fillId="0" borderId="20" xfId="43" applyNumberFormat="1" applyFont="1" applyBorder="1"/>
    <xf numFmtId="0" fontId="22" fillId="0" borderId="21" xfId="43" applyFont="1" applyBorder="1"/>
    <xf numFmtId="3" fontId="22" fillId="0" borderId="35" xfId="43" applyNumberFormat="1" applyFont="1" applyBorder="1"/>
    <xf numFmtId="3" fontId="22" fillId="0" borderId="13" xfId="43" applyNumberFormat="1" applyFont="1" applyBorder="1"/>
    <xf numFmtId="0" fontId="22" fillId="0" borderId="36" xfId="43" applyFont="1" applyBorder="1"/>
    <xf numFmtId="0" fontId="22" fillId="0" borderId="37" xfId="43" applyFont="1" applyBorder="1"/>
    <xf numFmtId="0" fontId="22" fillId="0" borderId="38" xfId="43" applyFont="1" applyBorder="1"/>
    <xf numFmtId="0" fontId="22" fillId="0" borderId="37" xfId="43" applyFont="1" applyBorder="1" applyAlignment="1">
      <alignment shrinkToFit="1"/>
    </xf>
    <xf numFmtId="0" fontId="22" fillId="0" borderId="39" xfId="43" applyFont="1" applyBorder="1"/>
    <xf numFmtId="0" fontId="22" fillId="0" borderId="40" xfId="43" applyFont="1" applyBorder="1"/>
    <xf numFmtId="0" fontId="22" fillId="0" borderId="32" xfId="43" applyFont="1" applyBorder="1"/>
    <xf numFmtId="3" fontId="22" fillId="0" borderId="31" xfId="43" applyNumberFormat="1" applyFont="1" applyBorder="1"/>
    <xf numFmtId="0" fontId="22" fillId="0" borderId="33" xfId="43" applyFont="1" applyBorder="1"/>
    <xf numFmtId="0" fontId="22" fillId="33" borderId="41" xfId="43" applyFont="1" applyFill="1" applyBorder="1" applyAlignment="1">
      <alignment horizontal="centerContinuous"/>
    </xf>
    <xf numFmtId="0" fontId="22" fillId="33" borderId="42" xfId="43" applyFont="1" applyFill="1" applyBorder="1" applyAlignment="1">
      <alignment horizontal="centerContinuous"/>
    </xf>
    <xf numFmtId="0" fontId="23" fillId="33" borderId="42" xfId="43" applyFont="1" applyFill="1" applyBorder="1" applyAlignment="1">
      <alignment horizontal="centerContinuous"/>
    </xf>
    <xf numFmtId="0" fontId="22" fillId="33" borderId="42" xfId="43" applyFont="1" applyFill="1" applyBorder="1" applyAlignment="1">
      <alignment horizontal="left"/>
    </xf>
    <xf numFmtId="0" fontId="23" fillId="33" borderId="43" xfId="43" applyFont="1" applyFill="1" applyBorder="1" applyAlignment="1">
      <alignment horizontal="left"/>
    </xf>
    <xf numFmtId="0" fontId="18" fillId="0" borderId="0" xfId="43" applyBorder="1"/>
    <xf numFmtId="0" fontId="22" fillId="0" borderId="44" xfId="43" applyFont="1" applyBorder="1" applyAlignment="1">
      <alignment horizontal="centerContinuous" vertical="center"/>
    </xf>
    <xf numFmtId="0" fontId="22" fillId="0" borderId="45" xfId="43" applyFont="1" applyBorder="1" applyAlignment="1">
      <alignment horizontal="centerContinuous" vertical="center"/>
    </xf>
    <xf numFmtId="0" fontId="21" fillId="0" borderId="45" xfId="43" applyFont="1" applyBorder="1" applyAlignment="1">
      <alignment horizontal="centerContinuous" vertical="center"/>
    </xf>
    <xf numFmtId="0" fontId="24" fillId="0" borderId="46" xfId="43" applyFont="1" applyBorder="1" applyAlignment="1">
      <alignment horizontal="centerContinuous" vertical="center"/>
    </xf>
    <xf numFmtId="0" fontId="25" fillId="0" borderId="47" xfId="43" applyFont="1" applyBorder="1" applyAlignment="1">
      <alignment horizontal="left"/>
    </xf>
    <xf numFmtId="0" fontId="25" fillId="0" borderId="48" xfId="43" applyFont="1" applyBorder="1" applyAlignment="1">
      <alignment horizontal="left"/>
    </xf>
    <xf numFmtId="0" fontId="25" fillId="0" borderId="15" xfId="43" applyFont="1" applyBorder="1"/>
    <xf numFmtId="0" fontId="25" fillId="0" borderId="36" xfId="43" applyFont="1" applyBorder="1"/>
    <xf numFmtId="3" fontId="18" fillId="0" borderId="0" xfId="43" applyNumberFormat="1"/>
    <xf numFmtId="0" fontId="25" fillId="0" borderId="22" xfId="43" applyFont="1" applyBorder="1" applyAlignment="1"/>
    <xf numFmtId="0" fontId="25" fillId="0" borderId="14" xfId="43" applyFont="1" applyBorder="1" applyAlignment="1"/>
    <xf numFmtId="0" fontId="25" fillId="0" borderId="14" xfId="43" applyFont="1" applyBorder="1"/>
    <xf numFmtId="0" fontId="25" fillId="0" borderId="49" xfId="43" applyFont="1" applyBorder="1"/>
    <xf numFmtId="0" fontId="18" fillId="0" borderId="0" xfId="43" applyFont="1" applyFill="1" applyBorder="1" applyAlignment="1"/>
    <xf numFmtId="0" fontId="25" fillId="0" borderId="22" xfId="43" applyFont="1" applyFill="1" applyBorder="1" applyAlignment="1"/>
    <xf numFmtId="0" fontId="25" fillId="0" borderId="14" xfId="43" applyFont="1" applyFill="1" applyBorder="1" applyAlignment="1"/>
    <xf numFmtId="0" fontId="25" fillId="0" borderId="22" xfId="43" applyFont="1" applyBorder="1" applyAlignment="1">
      <alignment horizontal="left"/>
    </xf>
    <xf numFmtId="0" fontId="18" fillId="0" borderId="0" xfId="43" applyNumberFormat="1"/>
    <xf numFmtId="0" fontId="18" fillId="0" borderId="0" xfId="43" applyNumberFormat="1" applyBorder="1"/>
    <xf numFmtId="0" fontId="25" fillId="0" borderId="22" xfId="43" applyNumberFormat="1" applyFont="1" applyBorder="1" applyAlignment="1">
      <alignment horizontal="left"/>
    </xf>
    <xf numFmtId="0" fontId="25" fillId="0" borderId="14" xfId="43" applyNumberFormat="1" applyFont="1" applyBorder="1"/>
    <xf numFmtId="3" fontId="25" fillId="0" borderId="50" xfId="43" applyNumberFormat="1" applyFont="1" applyBorder="1" applyAlignment="1">
      <alignment horizontal="left"/>
    </xf>
    <xf numFmtId="49" fontId="25" fillId="0" borderId="14" xfId="43" applyNumberFormat="1" applyFont="1" applyBorder="1" applyAlignment="1">
      <alignment horizontal="left"/>
    </xf>
    <xf numFmtId="49" fontId="22" fillId="33" borderId="0" xfId="43" applyNumberFormat="1" applyFont="1" applyFill="1" applyBorder="1"/>
    <xf numFmtId="49" fontId="23" fillId="33" borderId="0" xfId="43" applyNumberFormat="1" applyFont="1" applyFill="1" applyBorder="1"/>
    <xf numFmtId="49" fontId="22" fillId="33" borderId="28" xfId="43" applyNumberFormat="1" applyFont="1" applyFill="1" applyBorder="1"/>
    <xf numFmtId="49" fontId="23" fillId="33" borderId="27" xfId="43" applyNumberFormat="1" applyFont="1" applyFill="1" applyBorder="1"/>
    <xf numFmtId="0" fontId="18" fillId="0" borderId="0" xfId="43" applyFill="1"/>
    <xf numFmtId="0" fontId="25" fillId="0" borderId="14" xfId="43" applyFont="1" applyFill="1" applyBorder="1"/>
    <xf numFmtId="49" fontId="25" fillId="0" borderId="15" xfId="43" applyNumberFormat="1" applyFont="1" applyBorder="1"/>
    <xf numFmtId="49" fontId="25" fillId="0" borderId="13" xfId="43" applyNumberFormat="1" applyFont="1" applyBorder="1"/>
    <xf numFmtId="0" fontId="23" fillId="0" borderId="36" xfId="43" applyFont="1" applyBorder="1"/>
    <xf numFmtId="0" fontId="25" fillId="0" borderId="50" xfId="43" applyFont="1" applyBorder="1" applyAlignment="1">
      <alignment horizontal="left"/>
    </xf>
    <xf numFmtId="49" fontId="22" fillId="33" borderId="15" xfId="43" applyNumberFormat="1" applyFont="1" applyFill="1" applyBorder="1"/>
    <xf numFmtId="49" fontId="22" fillId="33" borderId="13" xfId="43" applyNumberFormat="1" applyFont="1" applyFill="1" applyBorder="1"/>
    <xf numFmtId="49" fontId="23" fillId="33" borderId="13" xfId="43" applyNumberFormat="1" applyFont="1" applyFill="1" applyBorder="1"/>
    <xf numFmtId="49" fontId="23" fillId="33" borderId="36" xfId="43" applyNumberFormat="1" applyFont="1" applyFill="1" applyBorder="1"/>
    <xf numFmtId="49" fontId="25" fillId="0" borderId="50" xfId="43" applyNumberFormat="1" applyFont="1" applyBorder="1" applyAlignment="1">
      <alignment horizontal="left"/>
    </xf>
    <xf numFmtId="49" fontId="25" fillId="0" borderId="34" xfId="43" applyNumberFormat="1" applyFont="1" applyBorder="1" applyAlignment="1">
      <alignment horizontal="left"/>
    </xf>
    <xf numFmtId="0" fontId="25" fillId="0" borderId="48" xfId="43" applyFont="1" applyBorder="1"/>
    <xf numFmtId="49" fontId="25" fillId="33" borderId="32" xfId="43" applyNumberFormat="1" applyFont="1" applyFill="1" applyBorder="1" applyAlignment="1">
      <alignment horizontal="centerContinuous"/>
    </xf>
    <xf numFmtId="49" fontId="26" fillId="33" borderId="31" xfId="43" applyNumberFormat="1" applyFont="1" applyFill="1" applyBorder="1" applyAlignment="1">
      <alignment horizontal="left"/>
    </xf>
    <xf numFmtId="0" fontId="25" fillId="33" borderId="32" xfId="43" applyFont="1" applyFill="1" applyBorder="1" applyAlignment="1">
      <alignment horizontal="centerContinuous"/>
    </xf>
    <xf numFmtId="0" fontId="23" fillId="33" borderId="33" xfId="43" applyFont="1" applyFill="1" applyBorder="1" applyAlignment="1">
      <alignment horizontal="left"/>
    </xf>
    <xf numFmtId="0" fontId="22" fillId="0" borderId="51" xfId="43" applyFont="1" applyBorder="1" applyAlignment="1">
      <alignment horizontal="centerContinuous"/>
    </xf>
    <xf numFmtId="0" fontId="24" fillId="0" borderId="51" xfId="43" applyFont="1" applyBorder="1" applyAlignment="1">
      <alignment horizontal="centerContinuous" vertical="top"/>
    </xf>
    <xf numFmtId="0" fontId="18" fillId="0" borderId="0" xfId="44"/>
    <xf numFmtId="0" fontId="18" fillId="0" borderId="0" xfId="44" applyBorder="1"/>
    <xf numFmtId="164" fontId="28" fillId="0" borderId="14" xfId="45" applyNumberFormat="1" applyFont="1" applyBorder="1" applyAlignment="1">
      <alignment horizontal="right"/>
    </xf>
    <xf numFmtId="0" fontId="28" fillId="0" borderId="14" xfId="44" applyFont="1" applyFill="1" applyBorder="1" applyAlignment="1">
      <alignment horizontal="center"/>
    </xf>
    <xf numFmtId="3" fontId="22" fillId="0" borderId="0" xfId="43" applyNumberFormat="1" applyFont="1" applyBorder="1"/>
    <xf numFmtId="3" fontId="18" fillId="0" borderId="0" xfId="43" applyNumberFormat="1" applyBorder="1"/>
    <xf numFmtId="0" fontId="18" fillId="0" borderId="0" xfId="44" applyAlignment="1">
      <alignment horizontal="center"/>
    </xf>
    <xf numFmtId="0" fontId="18" fillId="0" borderId="0" xfId="44" applyBorder="1" applyAlignment="1">
      <alignment horizontal="center"/>
    </xf>
    <xf numFmtId="0" fontId="30" fillId="0" borderId="14" xfId="44" applyFont="1" applyBorder="1" applyAlignment="1">
      <alignment horizontal="center" wrapText="1"/>
    </xf>
    <xf numFmtId="0" fontId="31" fillId="36" borderId="0" xfId="0" applyFont="1" applyFill="1" applyAlignment="1">
      <alignment horizontal="center" vertical="center" wrapText="1"/>
    </xf>
    <xf numFmtId="0" fontId="32" fillId="36" borderId="0" xfId="0" applyFont="1" applyFill="1"/>
    <xf numFmtId="0" fontId="35" fillId="38" borderId="14" xfId="0" applyFont="1" applyFill="1" applyBorder="1" applyAlignment="1">
      <alignment horizontal="center" vertical="center"/>
    </xf>
    <xf numFmtId="0" fontId="37" fillId="36" borderId="14" xfId="0" applyFont="1" applyFill="1" applyBorder="1" applyAlignment="1">
      <alignment horizontal="center" vertical="center" wrapText="1"/>
    </xf>
    <xf numFmtId="0" fontId="37" fillId="36" borderId="14" xfId="0" applyFont="1" applyFill="1" applyBorder="1" applyAlignment="1">
      <alignment horizontal="left" vertical="center" wrapText="1"/>
    </xf>
    <xf numFmtId="3" fontId="37" fillId="36" borderId="14" xfId="0" applyNumberFormat="1" applyFont="1" applyFill="1" applyBorder="1" applyAlignment="1">
      <alignment horizontal="right" vertical="center"/>
    </xf>
    <xf numFmtId="0" fontId="38" fillId="39" borderId="14" xfId="0" applyFont="1" applyFill="1" applyBorder="1" applyAlignment="1">
      <alignment horizontal="left" vertical="top"/>
    </xf>
    <xf numFmtId="0" fontId="39" fillId="37" borderId="14" xfId="0" applyFont="1" applyFill="1" applyBorder="1" applyAlignment="1">
      <alignment horizontal="left" vertical="top"/>
    </xf>
    <xf numFmtId="0" fontId="40" fillId="36" borderId="14" xfId="0" applyFont="1" applyFill="1" applyBorder="1" applyAlignment="1">
      <alignment horizontal="left" vertical="center" wrapText="1"/>
    </xf>
    <xf numFmtId="42" fontId="28" fillId="0" borderId="14" xfId="44" applyNumberFormat="1" applyFont="1" applyFill="1" applyBorder="1" applyAlignment="1">
      <alignment horizontal="center"/>
    </xf>
    <xf numFmtId="0" fontId="28" fillId="0" borderId="0" xfId="44" applyFont="1" applyBorder="1"/>
    <xf numFmtId="0" fontId="28" fillId="0" borderId="0" xfId="44" applyFont="1"/>
    <xf numFmtId="0" fontId="28" fillId="0" borderId="14" xfId="44" applyFont="1" applyBorder="1" applyAlignment="1">
      <alignment horizontal="left" wrapText="1"/>
    </xf>
    <xf numFmtId="44" fontId="28" fillId="0" borderId="14" xfId="1" applyFont="1" applyBorder="1" applyAlignment="1">
      <alignment horizontal="left" wrapText="1"/>
    </xf>
    <xf numFmtId="164" fontId="27" fillId="0" borderId="14" xfId="45" applyNumberFormat="1" applyFont="1" applyBorder="1" applyAlignment="1">
      <alignment horizontal="right"/>
    </xf>
    <xf numFmtId="44" fontId="28" fillId="0" borderId="0" xfId="44" applyNumberFormat="1" applyFont="1" applyBorder="1"/>
    <xf numFmtId="44" fontId="28" fillId="0" borderId="14" xfId="1" applyFont="1" applyBorder="1" applyAlignment="1">
      <alignment horizontal="center" wrapText="1"/>
    </xf>
    <xf numFmtId="2" fontId="28" fillId="0" borderId="0" xfId="44" applyNumberFormat="1" applyFont="1" applyBorder="1" applyAlignment="1">
      <alignment horizontal="right"/>
    </xf>
    <xf numFmtId="2" fontId="28" fillId="0" borderId="0" xfId="44" applyNumberFormat="1" applyFont="1" applyFill="1" applyBorder="1" applyAlignment="1">
      <alignment horizontal="right"/>
    </xf>
    <xf numFmtId="42" fontId="28" fillId="0" borderId="14" xfId="44" applyNumberFormat="1" applyFont="1" applyBorder="1"/>
    <xf numFmtId="164" fontId="37" fillId="36" borderId="14" xfId="1" applyNumberFormat="1" applyFont="1" applyFill="1" applyBorder="1" applyAlignment="1" applyProtection="1">
      <alignment horizontal="right" vertical="center"/>
      <protection locked="0"/>
    </xf>
    <xf numFmtId="164" fontId="37" fillId="36" borderId="14" xfId="1" applyNumberFormat="1" applyFont="1" applyFill="1" applyBorder="1" applyAlignment="1" applyProtection="1">
      <alignment horizontal="right" vertical="center"/>
      <protection hidden="1"/>
    </xf>
    <xf numFmtId="42" fontId="38" fillId="39" borderId="14" xfId="0" applyNumberFormat="1" applyFont="1" applyFill="1" applyBorder="1" applyAlignment="1">
      <alignment horizontal="right" vertical="center" wrapText="1"/>
    </xf>
    <xf numFmtId="42" fontId="39" fillId="37" borderId="14" xfId="0" applyNumberFormat="1" applyFont="1" applyFill="1" applyBorder="1" applyAlignment="1">
      <alignment horizontal="left" vertical="center" wrapText="1"/>
    </xf>
    <xf numFmtId="42" fontId="31" fillId="35" borderId="14" xfId="0" applyNumberFormat="1" applyFont="1" applyFill="1" applyBorder="1" applyAlignment="1">
      <alignment horizontal="right" vertical="center"/>
    </xf>
    <xf numFmtId="0" fontId="27" fillId="0" borderId="14" xfId="44" applyFont="1" applyBorder="1" applyAlignment="1">
      <alignment horizontal="center"/>
    </xf>
    <xf numFmtId="0" fontId="28" fillId="0" borderId="14" xfId="44" applyFont="1" applyBorder="1" applyAlignment="1">
      <alignment horizontal="center"/>
    </xf>
    <xf numFmtId="0" fontId="27" fillId="0" borderId="14" xfId="44" applyFont="1" applyBorder="1" applyAlignment="1">
      <alignment horizontal="center" wrapText="1"/>
    </xf>
    <xf numFmtId="42" fontId="28" fillId="0" borderId="14" xfId="1" applyNumberFormat="1" applyFont="1" applyBorder="1" applyAlignment="1">
      <alignment horizontal="center" wrapText="1"/>
    </xf>
    <xf numFmtId="2" fontId="28" fillId="0" borderId="50" xfId="44" applyNumberFormat="1" applyFont="1" applyBorder="1" applyAlignment="1">
      <alignment horizontal="right" wrapText="1"/>
    </xf>
    <xf numFmtId="2" fontId="28" fillId="0" borderId="50" xfId="44" applyNumberFormat="1" applyFont="1" applyBorder="1" applyAlignment="1">
      <alignment horizontal="right"/>
    </xf>
    <xf numFmtId="0" fontId="28" fillId="0" borderId="49" xfId="44" applyFont="1" applyBorder="1" applyAlignment="1">
      <alignment horizontal="left" wrapText="1"/>
    </xf>
    <xf numFmtId="164" fontId="27" fillId="0" borderId="50" xfId="45" applyNumberFormat="1" applyFont="1" applyBorder="1" applyAlignment="1">
      <alignment horizontal="right"/>
    </xf>
    <xf numFmtId="0" fontId="32" fillId="0" borderId="27" xfId="0" applyFont="1" applyBorder="1" applyAlignment="1">
      <alignment wrapText="1"/>
    </xf>
    <xf numFmtId="164" fontId="28" fillId="0" borderId="50" xfId="45" applyNumberFormat="1" applyFont="1" applyBorder="1" applyAlignment="1">
      <alignment horizontal="right"/>
    </xf>
    <xf numFmtId="0" fontId="27" fillId="0" borderId="49" xfId="44" applyFont="1" applyBorder="1" applyAlignment="1">
      <alignment horizontal="center" wrapText="1"/>
    </xf>
    <xf numFmtId="0" fontId="30" fillId="0" borderId="49" xfId="44" applyFont="1" applyBorder="1" applyAlignment="1">
      <alignment horizontal="center" wrapText="1"/>
    </xf>
    <xf numFmtId="0" fontId="27" fillId="0" borderId="49" xfId="44" applyFont="1" applyBorder="1" applyAlignment="1">
      <alignment wrapText="1"/>
    </xf>
    <xf numFmtId="0" fontId="32" fillId="0" borderId="49" xfId="0" applyFont="1" applyBorder="1"/>
    <xf numFmtId="0" fontId="32" fillId="0" borderId="27" xfId="0" applyFont="1" applyBorder="1"/>
    <xf numFmtId="0" fontId="28" fillId="0" borderId="49" xfId="44" applyFont="1" applyBorder="1"/>
    <xf numFmtId="0" fontId="28" fillId="0" borderId="50" xfId="44" applyFont="1" applyBorder="1"/>
    <xf numFmtId="0" fontId="28" fillId="0" borderId="49" xfId="44" applyFont="1" applyFill="1" applyBorder="1" applyAlignment="1">
      <alignment wrapText="1"/>
    </xf>
    <xf numFmtId="0" fontId="18" fillId="0" borderId="57" xfId="44" applyBorder="1"/>
    <xf numFmtId="0" fontId="18" fillId="0" borderId="51" xfId="44" applyBorder="1" applyAlignment="1">
      <alignment horizontal="center"/>
    </xf>
    <xf numFmtId="0" fontId="18" fillId="0" borderId="51" xfId="44" applyBorder="1"/>
    <xf numFmtId="0" fontId="18" fillId="0" borderId="58" xfId="44" applyBorder="1"/>
    <xf numFmtId="165" fontId="22" fillId="0" borderId="12" xfId="43" applyNumberFormat="1" applyFont="1" applyBorder="1" applyAlignment="1">
      <alignment horizontal="right" indent="2"/>
    </xf>
    <xf numFmtId="165" fontId="22" fillId="0" borderId="22" xfId="43" applyNumberFormat="1" applyFont="1" applyBorder="1" applyAlignment="1">
      <alignment horizontal="right" indent="2"/>
    </xf>
    <xf numFmtId="0" fontId="25" fillId="0" borderId="14" xfId="43" applyFont="1" applyBorder="1" applyAlignment="1">
      <alignment horizontal="left"/>
    </xf>
    <xf numFmtId="0" fontId="25" fillId="0" borderId="12" xfId="43" applyFont="1" applyBorder="1" applyAlignment="1">
      <alignment horizontal="left"/>
    </xf>
    <xf numFmtId="0" fontId="19" fillId="0" borderId="0" xfId="43" applyFont="1" applyAlignment="1">
      <alignment horizontal="left" vertical="top" wrapText="1"/>
    </xf>
    <xf numFmtId="0" fontId="18" fillId="0" borderId="0" xfId="43" applyAlignment="1">
      <alignment horizontal="left" wrapText="1"/>
    </xf>
    <xf numFmtId="0" fontId="22" fillId="0" borderId="21" xfId="43" applyFont="1" applyBorder="1" applyAlignment="1">
      <alignment horizontal="center" shrinkToFit="1"/>
    </xf>
    <xf numFmtId="0" fontId="22" fillId="0" borderId="19" xfId="43" applyFont="1" applyBorder="1" applyAlignment="1">
      <alignment horizontal="center" shrinkToFit="1"/>
    </xf>
    <xf numFmtId="165" fontId="22" fillId="0" borderId="12" xfId="43" applyNumberFormat="1" applyFont="1" applyBorder="1" applyAlignment="1">
      <alignment horizontal="right" indent="2"/>
    </xf>
    <xf numFmtId="165" fontId="22" fillId="0" borderId="22" xfId="43" applyNumberFormat="1" applyFont="1" applyBorder="1" applyAlignment="1">
      <alignment horizontal="right" indent="2"/>
    </xf>
    <xf numFmtId="165" fontId="21" fillId="33" borderId="18" xfId="43" applyNumberFormat="1" applyFont="1" applyFill="1" applyBorder="1" applyAlignment="1">
      <alignment horizontal="right" indent="2"/>
    </xf>
    <xf numFmtId="165" fontId="21" fillId="33" borderId="17" xfId="43" applyNumberFormat="1" applyFont="1" applyFill="1" applyBorder="1" applyAlignment="1">
      <alignment horizontal="right" indent="2"/>
    </xf>
    <xf numFmtId="0" fontId="27" fillId="0" borderId="49" xfId="44" applyFont="1" applyBorder="1" applyAlignment="1">
      <alignment horizontal="left" wrapText="1"/>
    </xf>
    <xf numFmtId="0" fontId="27" fillId="0" borderId="14" xfId="44" applyFont="1" applyBorder="1" applyAlignment="1">
      <alignment horizontal="left" wrapText="1"/>
    </xf>
    <xf numFmtId="0" fontId="27" fillId="0" borderId="49" xfId="44" applyFont="1" applyBorder="1" applyAlignment="1">
      <alignment horizontal="center" wrapText="1"/>
    </xf>
    <xf numFmtId="0" fontId="27" fillId="0" borderId="14" xfId="44" applyFont="1" applyBorder="1" applyAlignment="1">
      <alignment horizontal="center" wrapText="1"/>
    </xf>
    <xf numFmtId="0" fontId="27" fillId="0" borderId="49" xfId="44" applyFont="1" applyBorder="1" applyAlignment="1">
      <alignment horizontal="left"/>
    </xf>
    <xf numFmtId="0" fontId="27" fillId="0" borderId="14" xfId="44" applyFont="1" applyBorder="1" applyAlignment="1">
      <alignment horizontal="left"/>
    </xf>
    <xf numFmtId="0" fontId="41" fillId="0" borderId="43" xfId="44" applyFont="1" applyBorder="1" applyAlignment="1">
      <alignment horizontal="center"/>
    </xf>
    <xf numFmtId="0" fontId="41" fillId="0" borderId="42" xfId="44" applyFont="1" applyBorder="1" applyAlignment="1">
      <alignment horizontal="center"/>
    </xf>
    <xf numFmtId="0" fontId="41" fillId="0" borderId="41" xfId="44" applyFont="1" applyBorder="1" applyAlignment="1">
      <alignment horizontal="center"/>
    </xf>
    <xf numFmtId="0" fontId="27" fillId="0" borderId="49" xfId="44" applyFont="1" applyBorder="1" applyAlignment="1">
      <alignment horizontal="center"/>
    </xf>
    <xf numFmtId="0" fontId="27" fillId="0" borderId="14" xfId="44" applyFont="1" applyBorder="1" applyAlignment="1">
      <alignment horizontal="center"/>
    </xf>
    <xf numFmtId="0" fontId="27" fillId="34" borderId="49" xfId="44" applyFont="1" applyFill="1" applyBorder="1" applyAlignment="1"/>
    <xf numFmtId="0" fontId="0" fillId="0" borderId="14" xfId="0" applyBorder="1" applyAlignment="1"/>
    <xf numFmtId="0" fontId="0" fillId="0" borderId="50" xfId="0" applyBorder="1" applyAlignment="1"/>
    <xf numFmtId="0" fontId="20" fillId="0" borderId="54" xfId="44" applyFont="1" applyBorder="1" applyAlignment="1">
      <alignment horizontal="center"/>
    </xf>
    <xf numFmtId="0" fontId="42" fillId="0" borderId="53" xfId="0" applyFont="1" applyBorder="1" applyAlignment="1"/>
    <xf numFmtId="0" fontId="42" fillId="0" borderId="52" xfId="0" applyFont="1" applyBorder="1" applyAlignment="1"/>
    <xf numFmtId="0" fontId="20" fillId="0" borderId="49" xfId="44" applyFont="1" applyBorder="1" applyAlignment="1">
      <alignment horizontal="center"/>
    </xf>
    <xf numFmtId="0" fontId="20" fillId="0" borderId="14" xfId="44" applyFont="1" applyBorder="1" applyAlignment="1">
      <alignment horizontal="center"/>
    </xf>
    <xf numFmtId="0" fontId="20" fillId="0" borderId="36" xfId="44" applyFont="1" applyBorder="1" applyAlignment="1">
      <alignment horizontal="center" wrapText="1"/>
    </xf>
    <xf numFmtId="0" fontId="20" fillId="0" borderId="13" xfId="44" applyFont="1" applyBorder="1" applyAlignment="1">
      <alignment horizontal="center" wrapText="1"/>
    </xf>
    <xf numFmtId="0" fontId="20" fillId="0" borderId="22" xfId="44" applyFont="1" applyBorder="1" applyAlignment="1">
      <alignment horizontal="center" wrapText="1"/>
    </xf>
    <xf numFmtId="0" fontId="38" fillId="39" borderId="14" xfId="0" applyFont="1" applyFill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31" fillId="36" borderId="14" xfId="0" applyFont="1" applyFill="1" applyBorder="1" applyAlignment="1">
      <alignment horizontal="left" vertical="center" wrapText="1"/>
    </xf>
    <xf numFmtId="0" fontId="36" fillId="36" borderId="14" xfId="0" applyFont="1" applyFill="1" applyBorder="1" applyAlignment="1">
      <alignment horizontal="left" vertical="center" wrapText="1"/>
    </xf>
    <xf numFmtId="0" fontId="31" fillId="35" borderId="55" xfId="0" applyFont="1" applyFill="1" applyBorder="1" applyAlignment="1">
      <alignment horizontal="left" vertical="center" wrapText="1"/>
    </xf>
    <xf numFmtId="0" fontId="33" fillId="35" borderId="14" xfId="0" applyFont="1" applyFill="1" applyBorder="1" applyAlignment="1">
      <alignment horizontal="left" vertical="center" wrapText="1"/>
    </xf>
    <xf numFmtId="0" fontId="31" fillId="35" borderId="14" xfId="0" applyFont="1" applyFill="1" applyBorder="1" applyAlignment="1">
      <alignment horizontal="left" vertical="center" wrapText="1"/>
    </xf>
    <xf numFmtId="0" fontId="34" fillId="37" borderId="56" xfId="0" applyFont="1" applyFill="1" applyBorder="1" applyAlignment="1">
      <alignment horizontal="left" vertical="center" wrapText="1"/>
    </xf>
    <xf numFmtId="0" fontId="34" fillId="37" borderId="11" xfId="0" applyFont="1" applyFill="1" applyBorder="1" applyAlignment="1">
      <alignment horizontal="left" vertical="center" wrapText="1"/>
    </xf>
    <xf numFmtId="0" fontId="34" fillId="37" borderId="16" xfId="0" applyFont="1" applyFill="1" applyBorder="1" applyAlignment="1">
      <alignment horizontal="left" vertical="center" wrapText="1"/>
    </xf>
    <xf numFmtId="0" fontId="39" fillId="37" borderId="14" xfId="0" applyFont="1" applyFill="1" applyBorder="1" applyAlignment="1">
      <alignment horizontal="left" vertical="center" wrapText="1"/>
    </xf>
    <xf numFmtId="0" fontId="31" fillId="35" borderId="14" xfId="0" applyFont="1" applyFill="1" applyBorder="1" applyAlignment="1">
      <alignment horizontal="left" vertical="center"/>
    </xf>
  </cellXfs>
  <cellStyles count="47">
    <cellStyle name="20 % – Zvýraznění1" xfId="20" builtinId="30" customBuiltin="1"/>
    <cellStyle name="20 % – Zvýraznění2" xfId="24" builtinId="34" customBuiltin="1"/>
    <cellStyle name="20 % – Zvýraznění3" xfId="28" builtinId="38" customBuiltin="1"/>
    <cellStyle name="20 % – Zvýraznění4" xfId="32" builtinId="42" customBuiltin="1"/>
    <cellStyle name="20 % – Zvýraznění5" xfId="36" builtinId="46" customBuiltin="1"/>
    <cellStyle name="20 % – Zvýraznění6" xfId="40" builtinId="50" customBuiltin="1"/>
    <cellStyle name="40 % – Zvýraznění1" xfId="21" builtinId="31" customBuiltin="1"/>
    <cellStyle name="40 % – Zvýraznění2" xfId="25" builtinId="35" customBuiltin="1"/>
    <cellStyle name="40 % – Zvýraznění3" xfId="29" builtinId="39" customBuiltin="1"/>
    <cellStyle name="40 % – Zvýraznění4" xfId="33" builtinId="43" customBuiltin="1"/>
    <cellStyle name="40 % – Zvýraznění5" xfId="37" builtinId="47" customBuiltin="1"/>
    <cellStyle name="40 % – Zvýraznění6" xfId="41" builtinId="51" customBuiltin="1"/>
    <cellStyle name="60 % – Zvýraznění1" xfId="22" builtinId="32" customBuiltin="1"/>
    <cellStyle name="60 % – Zvýraznění2" xfId="26" builtinId="36" customBuiltin="1"/>
    <cellStyle name="60 % – Zvýraznění3" xfId="30" builtinId="40" customBuiltin="1"/>
    <cellStyle name="60 % – Zvýraznění4" xfId="34" builtinId="44" customBuiltin="1"/>
    <cellStyle name="60 % – Zvýraznění5" xfId="38" builtinId="48" customBuiltin="1"/>
    <cellStyle name="60 % – Zvýraznění6" xfId="42" builtinId="52" customBuiltin="1"/>
    <cellStyle name="Celkem" xfId="18" builtinId="25" customBuiltin="1"/>
    <cellStyle name="Kontrolní buňka" xfId="14" builtinId="23" customBuiltin="1"/>
    <cellStyle name="Měna" xfId="1" builtinId="4"/>
    <cellStyle name="Měna 2" xfId="45"/>
    <cellStyle name="Měna 3" xfId="46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ázev" xfId="2" builtinId="15" customBuiltin="1"/>
    <cellStyle name="Neutrální" xfId="9" builtinId="28" customBuiltin="1"/>
    <cellStyle name="Normální" xfId="0" builtinId="0"/>
    <cellStyle name="Normální 2" xfId="43"/>
    <cellStyle name="normální_P1 rozpočet" xfId="44"/>
    <cellStyle name="Poznámka" xfId="16" builtinId="10" customBuiltin="1"/>
    <cellStyle name="Propojená buňka" xfId="13" builtinId="24" customBuiltin="1"/>
    <cellStyle name="Správně" xfId="7" builtinId="26" customBuiltin="1"/>
    <cellStyle name="Špatně" xfId="8" builtinId="27" customBuiltin="1"/>
    <cellStyle name="Text upozornění" xfId="15" builtinId="11" customBuiltin="1"/>
    <cellStyle name="Vstup" xfId="10" builtinId="20" customBuiltin="1"/>
    <cellStyle name="Výpočet" xfId="12" builtinId="22" customBuiltin="1"/>
    <cellStyle name="Výstup" xfId="11" builtinId="21" customBuiltin="1"/>
    <cellStyle name="Vysvětlující text" xfId="17" builtinId="53" customBuiltin="1"/>
    <cellStyle name="Zvýraznění 1" xfId="19" builtinId="29" customBuiltin="1"/>
    <cellStyle name="Zvýraznění 2" xfId="23" builtinId="33" customBuiltin="1"/>
    <cellStyle name="Zvýraznění 3" xfId="27" builtinId="37" customBuiltin="1"/>
    <cellStyle name="Zvýraznění 4" xfId="31" builtinId="41" customBuiltin="1"/>
    <cellStyle name="Zvýraznění 5" xfId="35" builtinId="45" customBuiltin="1"/>
    <cellStyle name="Zvýraznění 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6-11-ITEM\BRUECK-1\Hakl-1\DATA\06-Ceny\Ceny-pro_K2\Cenik-GENERAL_HAGER_Hakl-2006-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%20AKCE%202014/17%20STAR&#193;%20VES/02%20REALIZACE/01%20REVIZE%20po%20p&#345;ipom&#237;nk&#225;ch/A-REVIZE%20stavebn&#237;%20objekty/01%20ROZPO&#268;ET%20stavebn&#237;%20objekty/old%20rozpo&#269;et/D.1.4.2-EL-SO01-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 K2_16.8.2005"/>
      <sheetName val="Aktual Hager-CZ"/>
      <sheetName val="Komplet-Hager"/>
      <sheetName val="TRP_CZ_ENCL_10.2005"/>
      <sheetName val="TRP_CZ_FR01-31_10.2005"/>
      <sheetName val="2006 01 10 Transferpreise DE01 "/>
      <sheetName val="06 01 10 Transferpreise FR01  "/>
      <sheetName val="06 01 10 Transferpreise FR3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-el.obj.19"/>
      <sheetName val="SUMARIZACE-el.obj.19"/>
      <sheetName val="El.obj.19"/>
      <sheetName val="Krycí list-RH19"/>
      <sheetName val="SUMARIZACE-RH19"/>
      <sheetName val="ROZVADĚČ RH19"/>
      <sheetName val="Krycí list-R422,424"/>
      <sheetName val="SUMARIZACE R422,R424"/>
      <sheetName val="Rozvodnice R 422, R424"/>
      <sheetName val="Krycí list-R419,420"/>
      <sheetName val="SUMARIZACE R419,420"/>
      <sheetName val="Rozvodnice R 419,420"/>
      <sheetName val="Krycí list-R421"/>
      <sheetName val="SUMARIZACE R421"/>
      <sheetName val="Rozvodnice R 421"/>
      <sheetName val="Krycí list-MX3"/>
      <sheetName val="SUMARIZACE-MX3"/>
      <sheetName val="Svorková skříň MX3"/>
    </sheetNames>
    <sheetDataSet>
      <sheetData sheetId="0">
        <row r="6">
          <cell r="G6">
            <v>0</v>
          </cell>
        </row>
        <row r="8">
          <cell r="C8" t="str">
            <v>INTAR a.s.</v>
          </cell>
        </row>
        <row r="30">
          <cell r="C30">
            <v>21</v>
          </cell>
          <cell r="F30">
            <v>487066.10000000003</v>
          </cell>
        </row>
        <row r="32">
          <cell r="C32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F56"/>
  <sheetViews>
    <sheetView topLeftCell="A19" zoomScaleNormal="100" workbookViewId="0">
      <selection activeCell="G31" sqref="G31"/>
    </sheetView>
  </sheetViews>
  <sheetFormatPr defaultColWidth="9.109375" defaultRowHeight="13.2" x14ac:dyDescent="0.25"/>
  <cols>
    <col min="1" max="1" width="5.5546875" style="1" customWidth="1"/>
    <col min="2" max="2" width="2" style="1" customWidth="1"/>
    <col min="3" max="3" width="16.5546875" style="1" bestFit="1" customWidth="1"/>
    <col min="4" max="4" width="15.88671875" style="1" customWidth="1"/>
    <col min="5" max="5" width="14.5546875" style="1" customWidth="1"/>
    <col min="6" max="6" width="13.5546875" style="1" customWidth="1"/>
    <col min="7" max="7" width="16.5546875" style="1" customWidth="1"/>
    <col min="8" max="8" width="15.33203125" style="1" customWidth="1"/>
    <col min="9" max="16384" width="9.109375" style="1"/>
  </cols>
  <sheetData>
    <row r="1" spans="2:58" ht="24.75" customHeight="1" thickBot="1" x14ac:dyDescent="0.3">
      <c r="B1" s="97" t="s">
        <v>45</v>
      </c>
      <c r="C1" s="96"/>
      <c r="D1" s="96"/>
      <c r="E1" s="96"/>
      <c r="F1" s="96"/>
      <c r="G1" s="96"/>
      <c r="H1" s="96"/>
    </row>
    <row r="2" spans="2:58" ht="12.75" customHeight="1" x14ac:dyDescent="0.25">
      <c r="B2" s="95" t="s">
        <v>44</v>
      </c>
      <c r="C2" s="94"/>
      <c r="D2" s="93" t="s">
        <v>43</v>
      </c>
      <c r="E2" s="93"/>
      <c r="F2" s="92"/>
      <c r="G2" s="91" t="s">
        <v>42</v>
      </c>
      <c r="H2" s="90"/>
    </row>
    <row r="3" spans="2:58" ht="3" hidden="1" customHeight="1" x14ac:dyDescent="0.25">
      <c r="B3" s="37"/>
      <c r="C3" s="58"/>
      <c r="D3" s="82"/>
      <c r="E3" s="82"/>
      <c r="F3" s="81"/>
      <c r="G3" s="63"/>
      <c r="H3" s="84"/>
    </row>
    <row r="4" spans="2:58" ht="12" customHeight="1" x14ac:dyDescent="0.25">
      <c r="B4" s="83" t="s">
        <v>41</v>
      </c>
      <c r="C4" s="58"/>
      <c r="D4" s="82" t="s">
        <v>85</v>
      </c>
      <c r="E4" s="82"/>
      <c r="F4" s="81"/>
      <c r="G4" s="63" t="s">
        <v>40</v>
      </c>
      <c r="H4" s="89"/>
    </row>
    <row r="5" spans="2:58" ht="12.9" customHeight="1" x14ac:dyDescent="0.25">
      <c r="B5" s="88"/>
      <c r="C5" s="85"/>
      <c r="D5" s="87"/>
      <c r="E5" s="86"/>
      <c r="F5" s="85"/>
      <c r="G5" s="63" t="s">
        <v>39</v>
      </c>
      <c r="H5" s="84"/>
    </row>
    <row r="6" spans="2:58" ht="12.9" customHeight="1" x14ac:dyDescent="0.25">
      <c r="B6" s="83" t="s">
        <v>38</v>
      </c>
      <c r="C6" s="58"/>
      <c r="D6" s="82" t="s">
        <v>151</v>
      </c>
      <c r="E6" s="82"/>
      <c r="F6" s="81"/>
      <c r="G6" s="80" t="s">
        <v>37</v>
      </c>
      <c r="H6" s="73">
        <v>0</v>
      </c>
      <c r="P6" s="79"/>
    </row>
    <row r="7" spans="2:58" ht="12.9" customHeight="1" x14ac:dyDescent="0.25">
      <c r="B7" s="78" t="s">
        <v>49</v>
      </c>
      <c r="C7" s="77"/>
      <c r="D7" s="76" t="s">
        <v>152</v>
      </c>
      <c r="E7" s="75"/>
      <c r="F7" s="75"/>
      <c r="G7" s="74" t="s">
        <v>36</v>
      </c>
      <c r="H7" s="73">
        <f>IF(PocetMJ=0,,ROUND((G31+G33)/PocetMJ,1))</f>
        <v>0</v>
      </c>
    </row>
    <row r="8" spans="2:58" x14ac:dyDescent="0.25">
      <c r="B8" s="64" t="s">
        <v>35</v>
      </c>
      <c r="C8" s="63"/>
      <c r="D8" s="156" t="s">
        <v>50</v>
      </c>
      <c r="E8" s="156"/>
      <c r="F8" s="157"/>
      <c r="G8" s="72" t="s">
        <v>34</v>
      </c>
      <c r="H8" s="71"/>
      <c r="I8" s="70"/>
      <c r="J8" s="69"/>
    </row>
    <row r="9" spans="2:58" x14ac:dyDescent="0.25">
      <c r="B9" s="64" t="s">
        <v>33</v>
      </c>
      <c r="C9" s="63"/>
      <c r="D9" s="156" t="str">
        <f>Projektant</f>
        <v>Ing. Zdeněk ILLEK</v>
      </c>
      <c r="E9" s="156"/>
      <c r="F9" s="157"/>
      <c r="G9" s="63"/>
      <c r="H9" s="68"/>
      <c r="I9" s="51"/>
    </row>
    <row r="10" spans="2:58" x14ac:dyDescent="0.25">
      <c r="B10" s="64" t="s">
        <v>32</v>
      </c>
      <c r="C10" s="63"/>
      <c r="D10" s="156"/>
      <c r="E10" s="156"/>
      <c r="F10" s="156"/>
      <c r="G10" s="67"/>
      <c r="H10" s="66"/>
      <c r="I10" s="65"/>
    </row>
    <row r="11" spans="2:58" ht="13.5" customHeight="1" x14ac:dyDescent="0.25">
      <c r="B11" s="64" t="s">
        <v>31</v>
      </c>
      <c r="C11" s="63"/>
      <c r="D11" s="156"/>
      <c r="E11" s="156"/>
      <c r="F11" s="156"/>
      <c r="G11" s="62" t="s">
        <v>30</v>
      </c>
      <c r="H11" s="61"/>
      <c r="I11" s="51"/>
      <c r="BB11" s="60"/>
      <c r="BC11" s="60"/>
      <c r="BD11" s="60"/>
      <c r="BE11" s="60"/>
      <c r="BF11" s="60"/>
    </row>
    <row r="12" spans="2:58" ht="12.75" customHeight="1" x14ac:dyDescent="0.25">
      <c r="B12" s="59" t="s">
        <v>29</v>
      </c>
      <c r="C12" s="58"/>
      <c r="D12" s="156"/>
      <c r="E12" s="156"/>
      <c r="F12" s="156"/>
      <c r="G12" s="57" t="s">
        <v>28</v>
      </c>
      <c r="H12" s="56"/>
      <c r="I12" s="51"/>
    </row>
    <row r="13" spans="2:58" ht="28.5" customHeight="1" thickBot="1" x14ac:dyDescent="0.3">
      <c r="B13" s="55" t="s">
        <v>27</v>
      </c>
      <c r="C13" s="54"/>
      <c r="D13" s="54"/>
      <c r="E13" s="54"/>
      <c r="F13" s="53"/>
      <c r="G13" s="53"/>
      <c r="H13" s="52"/>
      <c r="I13" s="51"/>
    </row>
    <row r="14" spans="2:58" ht="17.25" customHeight="1" thickBot="1" x14ac:dyDescent="0.3">
      <c r="B14" s="50" t="s">
        <v>26</v>
      </c>
      <c r="C14" s="49"/>
      <c r="D14" s="46"/>
      <c r="E14" s="48" t="s">
        <v>25</v>
      </c>
      <c r="F14" s="47"/>
      <c r="G14" s="47"/>
      <c r="H14" s="46"/>
    </row>
    <row r="15" spans="2:58" ht="15.9" customHeight="1" x14ac:dyDescent="0.25">
      <c r="B15" s="42"/>
      <c r="C15" s="38" t="s">
        <v>24</v>
      </c>
      <c r="D15" s="31"/>
      <c r="E15" s="45"/>
      <c r="F15" s="44"/>
      <c r="G15" s="43"/>
      <c r="H15" s="31"/>
    </row>
    <row r="16" spans="2:58" ht="15.9" customHeight="1" x14ac:dyDescent="0.25">
      <c r="B16" s="42" t="s">
        <v>23</v>
      </c>
      <c r="C16" s="38" t="s">
        <v>22</v>
      </c>
      <c r="D16" s="31"/>
      <c r="E16" s="37"/>
      <c r="F16" s="36"/>
      <c r="G16" s="8"/>
      <c r="H16" s="31"/>
    </row>
    <row r="17" spans="2:15" ht="15.9" customHeight="1" x14ac:dyDescent="0.25">
      <c r="B17" s="42" t="s">
        <v>21</v>
      </c>
      <c r="C17" s="38" t="s">
        <v>20</v>
      </c>
      <c r="D17" s="31">
        <f>'přehled položek'!D14</f>
        <v>0</v>
      </c>
      <c r="E17" s="37"/>
      <c r="F17" s="36"/>
      <c r="G17" s="8"/>
      <c r="H17" s="31"/>
      <c r="J17" s="51"/>
      <c r="K17" s="102"/>
      <c r="L17" s="51"/>
      <c r="M17" s="51"/>
      <c r="N17" s="51"/>
      <c r="O17" s="51"/>
    </row>
    <row r="18" spans="2:15" ht="15.9" customHeight="1" x14ac:dyDescent="0.25">
      <c r="B18" s="42"/>
      <c r="C18" s="38" t="s">
        <v>46</v>
      </c>
      <c r="D18" s="31">
        <f>'přehled položek'!D15</f>
        <v>0</v>
      </c>
      <c r="E18" s="37"/>
      <c r="F18" s="36"/>
      <c r="G18" s="8"/>
      <c r="H18" s="31"/>
      <c r="J18" s="51"/>
      <c r="K18" s="102"/>
      <c r="L18" s="51"/>
      <c r="M18" s="51"/>
      <c r="N18" s="51"/>
      <c r="O18" s="51"/>
    </row>
    <row r="19" spans="2:15" ht="15.9" customHeight="1" x14ac:dyDescent="0.25">
      <c r="B19" s="41" t="s">
        <v>19</v>
      </c>
      <c r="C19" s="40" t="s">
        <v>18</v>
      </c>
      <c r="D19" s="31">
        <f>'přehled položek'!D34</f>
        <v>0</v>
      </c>
      <c r="E19" s="37"/>
      <c r="F19" s="36"/>
      <c r="G19" s="8"/>
      <c r="H19" s="31"/>
      <c r="J19" s="51"/>
      <c r="K19" s="103"/>
      <c r="L19" s="51"/>
      <c r="M19" s="51"/>
      <c r="N19" s="51"/>
      <c r="O19" s="51"/>
    </row>
    <row r="20" spans="2:15" ht="15.9" customHeight="1" x14ac:dyDescent="0.25">
      <c r="B20" s="39" t="s">
        <v>17</v>
      </c>
      <c r="C20" s="38"/>
      <c r="D20" s="31">
        <f>SUM(D15:D19)</f>
        <v>0</v>
      </c>
      <c r="E20" s="37"/>
      <c r="F20" s="36"/>
      <c r="G20" s="8"/>
      <c r="H20" s="31"/>
      <c r="J20" s="51"/>
      <c r="K20" s="51"/>
      <c r="L20" s="51"/>
      <c r="M20" s="51"/>
      <c r="N20" s="51"/>
      <c r="O20" s="51"/>
    </row>
    <row r="21" spans="2:15" ht="15.9" customHeight="1" x14ac:dyDescent="0.25">
      <c r="B21" s="39"/>
      <c r="C21" s="38"/>
      <c r="D21" s="31"/>
      <c r="E21" s="37"/>
      <c r="F21" s="36"/>
      <c r="G21" s="8"/>
      <c r="H21" s="31"/>
      <c r="J21" s="51"/>
      <c r="K21" s="51"/>
      <c r="L21" s="51"/>
      <c r="M21" s="51"/>
      <c r="N21" s="51"/>
      <c r="O21" s="51"/>
    </row>
    <row r="22" spans="2:15" ht="15.9" customHeight="1" x14ac:dyDescent="0.25">
      <c r="B22" s="39" t="s">
        <v>16</v>
      </c>
      <c r="C22" s="38"/>
      <c r="D22" s="31"/>
      <c r="E22" s="37"/>
      <c r="F22" s="36"/>
      <c r="G22" s="8"/>
      <c r="H22" s="31"/>
      <c r="J22" s="51"/>
      <c r="K22" s="51"/>
      <c r="L22" s="51"/>
      <c r="M22" s="102"/>
      <c r="N22" s="51"/>
      <c r="O22" s="51"/>
    </row>
    <row r="23" spans="2:15" ht="15.9" customHeight="1" x14ac:dyDescent="0.25">
      <c r="B23" s="19" t="s">
        <v>15</v>
      </c>
      <c r="C23" s="16"/>
      <c r="D23" s="31">
        <f>D20+D22</f>
        <v>0</v>
      </c>
      <c r="E23" s="37"/>
      <c r="F23" s="36"/>
      <c r="G23" s="8"/>
      <c r="H23" s="31"/>
      <c r="J23" s="51"/>
      <c r="K23" s="51"/>
      <c r="L23" s="51"/>
      <c r="M23" s="102"/>
      <c r="N23" s="51"/>
      <c r="O23" s="51"/>
    </row>
    <row r="24" spans="2:15" ht="15.9" customHeight="1" thickBot="1" x14ac:dyDescent="0.3">
      <c r="B24" s="160" t="s">
        <v>14</v>
      </c>
      <c r="C24" s="161"/>
      <c r="D24" s="35">
        <f>D23+H24</f>
        <v>0</v>
      </c>
      <c r="E24" s="34"/>
      <c r="F24" s="33"/>
      <c r="G24" s="32"/>
      <c r="H24" s="31"/>
      <c r="J24" s="51"/>
      <c r="K24" s="51"/>
      <c r="L24" s="51"/>
      <c r="M24" s="103"/>
      <c r="N24" s="51"/>
      <c r="O24" s="51"/>
    </row>
    <row r="25" spans="2:15" x14ac:dyDescent="0.25">
      <c r="B25" s="30" t="s">
        <v>13</v>
      </c>
      <c r="C25" s="28"/>
      <c r="D25" s="29"/>
      <c r="E25" s="28" t="s">
        <v>12</v>
      </c>
      <c r="F25" s="28"/>
      <c r="G25" s="27" t="s">
        <v>11</v>
      </c>
      <c r="H25" s="26"/>
      <c r="J25" s="51"/>
      <c r="K25" s="51"/>
      <c r="L25" s="51"/>
      <c r="M25" s="51"/>
      <c r="N25" s="51"/>
      <c r="O25" s="51"/>
    </row>
    <row r="26" spans="2:15" x14ac:dyDescent="0.25">
      <c r="B26" s="19" t="s">
        <v>10</v>
      </c>
      <c r="C26" s="16"/>
      <c r="D26" s="21"/>
      <c r="E26" s="16" t="s">
        <v>10</v>
      </c>
      <c r="F26" s="23"/>
      <c r="G26" s="22" t="s">
        <v>10</v>
      </c>
      <c r="H26" s="15"/>
      <c r="J26" s="51"/>
      <c r="K26" s="51"/>
      <c r="L26" s="51"/>
      <c r="M26" s="51"/>
      <c r="N26" s="51"/>
      <c r="O26" s="51"/>
    </row>
    <row r="27" spans="2:15" ht="37.5" customHeight="1" x14ac:dyDescent="0.25">
      <c r="B27" s="19" t="s">
        <v>9</v>
      </c>
      <c r="C27" s="25"/>
      <c r="D27" s="21"/>
      <c r="E27" s="16" t="s">
        <v>9</v>
      </c>
      <c r="F27" s="23"/>
      <c r="G27" s="22" t="s">
        <v>9</v>
      </c>
      <c r="H27" s="15"/>
      <c r="J27" s="51"/>
      <c r="K27" s="51"/>
      <c r="L27" s="51"/>
      <c r="M27" s="51"/>
      <c r="N27" s="51"/>
      <c r="O27" s="51"/>
    </row>
    <row r="28" spans="2:15" x14ac:dyDescent="0.25">
      <c r="B28" s="19"/>
      <c r="C28" s="24"/>
      <c r="D28" s="21"/>
      <c r="E28" s="16"/>
      <c r="F28" s="23"/>
      <c r="G28" s="22"/>
      <c r="H28" s="15"/>
    </row>
    <row r="29" spans="2:15" x14ac:dyDescent="0.25">
      <c r="B29" s="19" t="s">
        <v>8</v>
      </c>
      <c r="C29" s="16"/>
      <c r="D29" s="21"/>
      <c r="E29" s="22" t="s">
        <v>7</v>
      </c>
      <c r="F29" s="21"/>
      <c r="G29" s="20" t="s">
        <v>7</v>
      </c>
      <c r="H29" s="15"/>
    </row>
    <row r="30" spans="2:15" ht="69" customHeight="1" x14ac:dyDescent="0.25">
      <c r="B30" s="19"/>
      <c r="C30" s="16"/>
      <c r="D30" s="17"/>
      <c r="E30" s="18"/>
      <c r="F30" s="17"/>
      <c r="G30" s="16"/>
      <c r="H30" s="15"/>
    </row>
    <row r="31" spans="2:15" x14ac:dyDescent="0.25">
      <c r="B31" s="12" t="s">
        <v>5</v>
      </c>
      <c r="C31" s="9"/>
      <c r="D31" s="14">
        <v>21</v>
      </c>
      <c r="E31" s="9" t="s">
        <v>6</v>
      </c>
      <c r="F31" s="13"/>
      <c r="G31" s="154">
        <f>D24-G33</f>
        <v>0</v>
      </c>
      <c r="H31" s="155"/>
    </row>
    <row r="32" spans="2:15" x14ac:dyDescent="0.25">
      <c r="B32" s="12" t="s">
        <v>4</v>
      </c>
      <c r="C32" s="9"/>
      <c r="D32" s="14">
        <f>SazbaDPH1</f>
        <v>21</v>
      </c>
      <c r="E32" s="9" t="s">
        <v>3</v>
      </c>
      <c r="F32" s="13"/>
      <c r="G32" s="162">
        <f>ROUND(PRODUCT(G31,D32/100),0)</f>
        <v>0</v>
      </c>
      <c r="H32" s="163"/>
    </row>
    <row r="33" spans="2:9" x14ac:dyDescent="0.25">
      <c r="B33" s="12" t="s">
        <v>5</v>
      </c>
      <c r="C33" s="9"/>
      <c r="D33" s="14">
        <v>0</v>
      </c>
      <c r="E33" s="9" t="s">
        <v>3</v>
      </c>
      <c r="F33" s="13"/>
      <c r="G33" s="162">
        <v>0</v>
      </c>
      <c r="H33" s="163"/>
    </row>
    <row r="34" spans="2:9" x14ac:dyDescent="0.25">
      <c r="B34" s="12" t="s">
        <v>4</v>
      </c>
      <c r="C34" s="11"/>
      <c r="D34" s="10">
        <f>SazbaDPH2</f>
        <v>0</v>
      </c>
      <c r="E34" s="9" t="s">
        <v>3</v>
      </c>
      <c r="F34" s="8"/>
      <c r="G34" s="162">
        <f>ROUND(PRODUCT(G33,D34/100),0)</f>
        <v>0</v>
      </c>
      <c r="H34" s="163"/>
    </row>
    <row r="35" spans="2:9" s="4" customFormat="1" ht="19.5" customHeight="1" thickBot="1" x14ac:dyDescent="0.35">
      <c r="B35" s="7" t="s">
        <v>2</v>
      </c>
      <c r="C35" s="6"/>
      <c r="D35" s="6"/>
      <c r="E35" s="6"/>
      <c r="F35" s="5"/>
      <c r="G35" s="164">
        <f>ROUND(SUM(G31:G34),0)</f>
        <v>0</v>
      </c>
      <c r="H35" s="165"/>
    </row>
    <row r="37" spans="2:9" x14ac:dyDescent="0.25">
      <c r="B37" s="3" t="s">
        <v>1</v>
      </c>
      <c r="C37" s="3"/>
      <c r="D37" s="3"/>
      <c r="E37" s="3"/>
      <c r="F37" s="3"/>
      <c r="G37" s="3"/>
      <c r="H37" s="3"/>
      <c r="I37" s="1" t="s">
        <v>0</v>
      </c>
    </row>
    <row r="38" spans="2:9" ht="14.25" customHeight="1" x14ac:dyDescent="0.25">
      <c r="B38" s="3"/>
      <c r="C38" s="158"/>
      <c r="D38" s="158"/>
      <c r="E38" s="158"/>
      <c r="F38" s="158"/>
      <c r="G38" s="158"/>
      <c r="H38" s="158"/>
      <c r="I38" s="1" t="s">
        <v>0</v>
      </c>
    </row>
    <row r="39" spans="2:9" ht="12.75" customHeight="1" x14ac:dyDescent="0.25">
      <c r="B39" s="2"/>
      <c r="C39" s="158"/>
      <c r="D39" s="158"/>
      <c r="E39" s="158"/>
      <c r="F39" s="158"/>
      <c r="G39" s="158"/>
      <c r="H39" s="158"/>
      <c r="I39" s="1" t="s">
        <v>0</v>
      </c>
    </row>
    <row r="40" spans="2:9" x14ac:dyDescent="0.25">
      <c r="B40" s="2"/>
      <c r="C40" s="158"/>
      <c r="D40" s="158"/>
      <c r="E40" s="158"/>
      <c r="F40" s="158"/>
      <c r="G40" s="158"/>
      <c r="H40" s="158"/>
      <c r="I40" s="1" t="s">
        <v>0</v>
      </c>
    </row>
    <row r="41" spans="2:9" x14ac:dyDescent="0.25">
      <c r="B41" s="2"/>
      <c r="C41" s="158"/>
      <c r="D41" s="158"/>
      <c r="E41" s="158"/>
      <c r="F41" s="158"/>
      <c r="G41" s="158"/>
      <c r="H41" s="158"/>
      <c r="I41" s="1" t="s">
        <v>0</v>
      </c>
    </row>
    <row r="42" spans="2:9" x14ac:dyDescent="0.25">
      <c r="B42" s="2"/>
      <c r="C42" s="158"/>
      <c r="D42" s="158"/>
      <c r="E42" s="158"/>
      <c r="F42" s="158"/>
      <c r="G42" s="158"/>
      <c r="H42" s="158"/>
      <c r="I42" s="1" t="s">
        <v>0</v>
      </c>
    </row>
    <row r="43" spans="2:9" x14ac:dyDescent="0.25">
      <c r="B43" s="2"/>
      <c r="C43" s="158"/>
      <c r="D43" s="158"/>
      <c r="E43" s="158"/>
      <c r="F43" s="158"/>
      <c r="G43" s="158"/>
      <c r="H43" s="158"/>
      <c r="I43" s="1" t="s">
        <v>0</v>
      </c>
    </row>
    <row r="44" spans="2:9" x14ac:dyDescent="0.25">
      <c r="B44" s="2"/>
      <c r="C44" s="158"/>
      <c r="D44" s="158"/>
      <c r="E44" s="158"/>
      <c r="F44" s="158"/>
      <c r="G44" s="158"/>
      <c r="H44" s="158"/>
      <c r="I44" s="1" t="s">
        <v>0</v>
      </c>
    </row>
    <row r="45" spans="2:9" x14ac:dyDescent="0.25">
      <c r="B45" s="2"/>
      <c r="C45" s="158"/>
      <c r="D45" s="158"/>
      <c r="E45" s="158"/>
      <c r="F45" s="158"/>
      <c r="G45" s="158"/>
      <c r="H45" s="158"/>
      <c r="I45" s="1" t="s">
        <v>0</v>
      </c>
    </row>
    <row r="46" spans="2:9" ht="0.75" customHeight="1" x14ac:dyDescent="0.25">
      <c r="B46" s="2"/>
      <c r="C46" s="158"/>
      <c r="D46" s="158"/>
      <c r="E46" s="158"/>
      <c r="F46" s="158"/>
      <c r="G46" s="158"/>
      <c r="H46" s="158"/>
      <c r="I46" s="1" t="s">
        <v>0</v>
      </c>
    </row>
    <row r="47" spans="2:9" x14ac:dyDescent="0.25">
      <c r="C47" s="159"/>
      <c r="D47" s="159"/>
      <c r="E47" s="159"/>
      <c r="F47" s="159"/>
      <c r="G47" s="159"/>
      <c r="H47" s="159"/>
    </row>
    <row r="48" spans="2:9" x14ac:dyDescent="0.25">
      <c r="C48" s="159"/>
      <c r="D48" s="159"/>
      <c r="E48" s="159"/>
      <c r="F48" s="159"/>
      <c r="G48" s="159"/>
      <c r="H48" s="159"/>
    </row>
    <row r="49" spans="3:8" x14ac:dyDescent="0.25">
      <c r="C49" s="159"/>
      <c r="D49" s="159"/>
      <c r="E49" s="159"/>
      <c r="F49" s="159"/>
      <c r="G49" s="159"/>
      <c r="H49" s="159"/>
    </row>
    <row r="50" spans="3:8" x14ac:dyDescent="0.25">
      <c r="C50" s="159"/>
      <c r="D50" s="159"/>
      <c r="E50" s="159"/>
      <c r="F50" s="159"/>
      <c r="G50" s="159"/>
      <c r="H50" s="159"/>
    </row>
    <row r="51" spans="3:8" x14ac:dyDescent="0.25">
      <c r="C51" s="159"/>
      <c r="D51" s="159"/>
      <c r="E51" s="159"/>
      <c r="F51" s="159"/>
      <c r="G51" s="159"/>
      <c r="H51" s="159"/>
    </row>
    <row r="52" spans="3:8" x14ac:dyDescent="0.25">
      <c r="C52" s="159"/>
      <c r="D52" s="159"/>
      <c r="E52" s="159"/>
      <c r="F52" s="159"/>
      <c r="G52" s="159"/>
      <c r="H52" s="159"/>
    </row>
    <row r="53" spans="3:8" x14ac:dyDescent="0.25">
      <c r="C53" s="159"/>
      <c r="D53" s="159"/>
      <c r="E53" s="159"/>
      <c r="F53" s="159"/>
      <c r="G53" s="159"/>
      <c r="H53" s="159"/>
    </row>
    <row r="54" spans="3:8" x14ac:dyDescent="0.25">
      <c r="C54" s="159"/>
      <c r="D54" s="159"/>
      <c r="E54" s="159"/>
      <c r="F54" s="159"/>
      <c r="G54" s="159"/>
      <c r="H54" s="159"/>
    </row>
    <row r="55" spans="3:8" x14ac:dyDescent="0.25">
      <c r="C55" s="159"/>
      <c r="D55" s="159"/>
      <c r="E55" s="159"/>
      <c r="F55" s="159"/>
      <c r="G55" s="159"/>
      <c r="H55" s="159"/>
    </row>
    <row r="56" spans="3:8" x14ac:dyDescent="0.25">
      <c r="C56" s="159"/>
      <c r="D56" s="159"/>
      <c r="E56" s="159"/>
      <c r="F56" s="159"/>
      <c r="G56" s="159"/>
      <c r="H56" s="159"/>
    </row>
  </sheetData>
  <mergeCells count="21">
    <mergeCell ref="C56:H56"/>
    <mergeCell ref="C47:H47"/>
    <mergeCell ref="C48:H48"/>
    <mergeCell ref="C49:H49"/>
    <mergeCell ref="C50:H50"/>
    <mergeCell ref="C51:H51"/>
    <mergeCell ref="C52:H52"/>
    <mergeCell ref="C38:H46"/>
    <mergeCell ref="C53:H53"/>
    <mergeCell ref="C54:H54"/>
    <mergeCell ref="C55:H55"/>
    <mergeCell ref="B24:C24"/>
    <mergeCell ref="G32:H32"/>
    <mergeCell ref="G33:H33"/>
    <mergeCell ref="G34:H34"/>
    <mergeCell ref="G35:H35"/>
    <mergeCell ref="D8:F8"/>
    <mergeCell ref="D9:F9"/>
    <mergeCell ref="D10:F10"/>
    <mergeCell ref="D11:F11"/>
    <mergeCell ref="D12:F12"/>
  </mergeCells>
  <pageMargins left="0.23622047244094491" right="0.23622047244094491" top="0.74803149606299213" bottom="0.74803149606299213" header="0.31496062992125984" footer="0.31496062992125984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"/>
  <sheetViews>
    <sheetView zoomScaleNormal="100" workbookViewId="0">
      <selection activeCell="C21" sqref="C21"/>
    </sheetView>
  </sheetViews>
  <sheetFormatPr defaultColWidth="9.109375" defaultRowHeight="13.2" x14ac:dyDescent="0.25"/>
  <cols>
    <col min="1" max="1" width="28.88671875" style="98" customWidth="1"/>
    <col min="2" max="2" width="14.109375" style="104" customWidth="1"/>
    <col min="3" max="3" width="16" style="104" bestFit="1" customWidth="1"/>
    <col min="4" max="4" width="14.5546875" style="98" customWidth="1"/>
    <col min="5" max="5" width="15" style="98" customWidth="1"/>
    <col min="6" max="7" width="9.109375" style="98"/>
    <col min="8" max="8" width="14.33203125" style="98" bestFit="1" customWidth="1"/>
    <col min="9" max="9" width="18.6640625" style="98" customWidth="1"/>
    <col min="10" max="16384" width="9.109375" style="98"/>
  </cols>
  <sheetData>
    <row r="1" spans="1:10" ht="18" thickBot="1" x14ac:dyDescent="0.35">
      <c r="A1" s="172" t="s">
        <v>86</v>
      </c>
      <c r="B1" s="173"/>
      <c r="C1" s="173"/>
      <c r="D1" s="173"/>
      <c r="E1" s="174"/>
    </row>
    <row r="2" spans="1:10" ht="27" customHeight="1" x14ac:dyDescent="0.3">
      <c r="A2" s="180" t="s">
        <v>160</v>
      </c>
      <c r="B2" s="181"/>
      <c r="C2" s="181"/>
      <c r="D2" s="181"/>
      <c r="E2" s="182"/>
      <c r="F2" s="99"/>
    </row>
    <row r="3" spans="1:10" ht="78.75" customHeight="1" x14ac:dyDescent="0.3">
      <c r="A3" s="185" t="s">
        <v>131</v>
      </c>
      <c r="B3" s="186"/>
      <c r="C3" s="186"/>
      <c r="D3" s="186"/>
      <c r="E3" s="187"/>
      <c r="F3" s="99"/>
    </row>
    <row r="4" spans="1:10" ht="14.4" x14ac:dyDescent="0.3">
      <c r="A4" s="177"/>
      <c r="B4" s="178"/>
      <c r="C4" s="178"/>
      <c r="D4" s="178"/>
      <c r="E4" s="179"/>
      <c r="F4" s="99"/>
    </row>
    <row r="5" spans="1:10" ht="28.2" x14ac:dyDescent="0.3">
      <c r="A5" s="183" t="s">
        <v>54</v>
      </c>
      <c r="B5" s="184"/>
      <c r="C5" s="184"/>
      <c r="D5" s="133" t="s">
        <v>48</v>
      </c>
      <c r="E5" s="136" t="s">
        <v>47</v>
      </c>
      <c r="F5" s="99"/>
      <c r="H5" s="99"/>
      <c r="I5" s="99"/>
      <c r="J5" s="99"/>
    </row>
    <row r="6" spans="1:10" s="118" customFormat="1" ht="13.8" x14ac:dyDescent="0.25">
      <c r="A6" s="175"/>
      <c r="B6" s="176"/>
      <c r="C6" s="176"/>
      <c r="D6" s="133"/>
      <c r="E6" s="137"/>
      <c r="F6" s="117"/>
      <c r="H6" s="117"/>
      <c r="I6" s="117"/>
      <c r="J6" s="117"/>
    </row>
    <row r="7" spans="1:10" s="118" customFormat="1" ht="27.6" x14ac:dyDescent="0.25">
      <c r="A7" s="138"/>
      <c r="B7" s="120" t="s">
        <v>58</v>
      </c>
      <c r="C7" s="119" t="s">
        <v>59</v>
      </c>
      <c r="D7" s="121"/>
      <c r="E7" s="139"/>
      <c r="F7" s="117"/>
      <c r="H7" s="122"/>
      <c r="I7" s="117"/>
      <c r="J7" s="117"/>
    </row>
    <row r="8" spans="1:10" s="118" customFormat="1" ht="13.8" x14ac:dyDescent="0.25">
      <c r="A8" s="138" t="s">
        <v>161</v>
      </c>
      <c r="B8" s="120">
        <f>'ELEKTROINSTALACE část II'!G26</f>
        <v>0</v>
      </c>
      <c r="C8" s="120">
        <f>'ELEKTROINSTALACE část II'!G54</f>
        <v>0</v>
      </c>
      <c r="D8" s="121"/>
      <c r="E8" s="139"/>
      <c r="F8" s="117"/>
      <c r="H8" s="122"/>
      <c r="I8" s="117"/>
      <c r="J8" s="117"/>
    </row>
    <row r="9" spans="1:10" s="118" customFormat="1" ht="13.8" x14ac:dyDescent="0.25">
      <c r="A9" s="138"/>
      <c r="B9" s="135"/>
      <c r="C9" s="123"/>
      <c r="D9" s="100"/>
      <c r="E9" s="139"/>
      <c r="F9" s="117"/>
      <c r="H9" s="122"/>
      <c r="I9" s="117"/>
      <c r="J9" s="117"/>
    </row>
    <row r="10" spans="1:10" s="118" customFormat="1" ht="13.8" x14ac:dyDescent="0.25">
      <c r="A10" s="138"/>
      <c r="B10" s="123"/>
      <c r="C10" s="123"/>
      <c r="D10" s="100"/>
      <c r="E10" s="139"/>
      <c r="F10" s="117"/>
      <c r="H10" s="122"/>
      <c r="I10" s="117"/>
      <c r="J10" s="117"/>
    </row>
    <row r="11" spans="1:10" s="118" customFormat="1" ht="13.8" x14ac:dyDescent="0.25">
      <c r="A11" s="140"/>
      <c r="B11" s="123"/>
      <c r="C11" s="123"/>
      <c r="D11" s="100"/>
      <c r="E11" s="139"/>
      <c r="F11" s="117"/>
      <c r="H11" s="122"/>
      <c r="I11" s="117"/>
      <c r="J11" s="117"/>
    </row>
    <row r="12" spans="1:10" s="118" customFormat="1" ht="13.8" x14ac:dyDescent="0.25">
      <c r="A12" s="140"/>
      <c r="B12" s="123"/>
      <c r="C12" s="123"/>
      <c r="D12" s="100"/>
      <c r="E12" s="139"/>
      <c r="F12" s="117"/>
      <c r="H12" s="122"/>
      <c r="I12" s="117"/>
      <c r="J12" s="117"/>
    </row>
    <row r="13" spans="1:10" s="118" customFormat="1" ht="13.8" x14ac:dyDescent="0.25">
      <c r="A13" s="138"/>
      <c r="B13" s="123"/>
      <c r="C13" s="123"/>
      <c r="D13" s="100"/>
      <c r="E13" s="139"/>
      <c r="F13" s="117"/>
      <c r="H13" s="122"/>
      <c r="I13" s="117"/>
      <c r="J13" s="117"/>
    </row>
    <row r="14" spans="1:10" s="118" customFormat="1" ht="13.8" x14ac:dyDescent="0.25">
      <c r="A14" s="166" t="s">
        <v>56</v>
      </c>
      <c r="B14" s="167"/>
      <c r="C14" s="167"/>
      <c r="D14" s="121">
        <f>C8+C9+C10+C11+C12+C13</f>
        <v>0</v>
      </c>
      <c r="E14" s="141">
        <f>D14*1.21</f>
        <v>0</v>
      </c>
      <c r="F14" s="117"/>
      <c r="H14" s="122"/>
      <c r="I14" s="117"/>
      <c r="J14" s="117"/>
    </row>
    <row r="15" spans="1:10" s="118" customFormat="1" ht="13.8" x14ac:dyDescent="0.25">
      <c r="A15" s="166" t="s">
        <v>57</v>
      </c>
      <c r="B15" s="167"/>
      <c r="C15" s="167"/>
      <c r="D15" s="121">
        <f>B8+B9+B10+B11+B12+B13</f>
        <v>0</v>
      </c>
      <c r="E15" s="141">
        <f>D15*1.21</f>
        <v>0</v>
      </c>
      <c r="F15" s="117"/>
      <c r="H15" s="122"/>
      <c r="I15" s="117"/>
      <c r="J15" s="117"/>
    </row>
    <row r="16" spans="1:10" s="118" customFormat="1" ht="13.8" x14ac:dyDescent="0.25">
      <c r="A16" s="142"/>
      <c r="B16" s="134"/>
      <c r="C16" s="134"/>
      <c r="D16" s="121"/>
      <c r="E16" s="139"/>
      <c r="F16" s="117"/>
      <c r="H16" s="122"/>
      <c r="I16" s="117"/>
      <c r="J16" s="117"/>
    </row>
    <row r="17" spans="1:11" s="118" customFormat="1" ht="14.4" x14ac:dyDescent="0.3">
      <c r="A17" s="143"/>
      <c r="B17" s="106"/>
      <c r="C17" s="106"/>
      <c r="D17" s="121"/>
      <c r="E17" s="139"/>
      <c r="F17" s="117"/>
      <c r="H17" s="122"/>
      <c r="I17" s="117"/>
      <c r="J17" s="117"/>
    </row>
    <row r="18" spans="1:11" s="118" customFormat="1" ht="13.8" x14ac:dyDescent="0.25">
      <c r="A18" s="168" t="s">
        <v>51</v>
      </c>
      <c r="B18" s="169"/>
      <c r="C18" s="169"/>
      <c r="D18" s="121"/>
      <c r="E18" s="139"/>
      <c r="F18" s="117"/>
      <c r="H18" s="122"/>
      <c r="I18" s="117"/>
      <c r="J18" s="117"/>
    </row>
    <row r="19" spans="1:11" s="118" customFormat="1" ht="13.8" x14ac:dyDescent="0.25">
      <c r="A19" s="144"/>
      <c r="B19" s="132" t="s">
        <v>52</v>
      </c>
      <c r="C19" s="132" t="s">
        <v>53</v>
      </c>
      <c r="D19" s="121"/>
      <c r="E19" s="139"/>
      <c r="F19" s="117"/>
      <c r="H19" s="122"/>
      <c r="I19" s="117"/>
      <c r="J19" s="117"/>
    </row>
    <row r="20" spans="1:11" s="118" customFormat="1" ht="13.8" x14ac:dyDescent="0.25">
      <c r="A20" s="146"/>
      <c r="B20" s="133"/>
      <c r="C20" s="116"/>
      <c r="D20" s="100">
        <f>B20*C20</f>
        <v>0</v>
      </c>
      <c r="E20" s="141"/>
      <c r="F20" s="117"/>
      <c r="H20" s="122"/>
      <c r="I20" s="117"/>
      <c r="J20" s="117"/>
    </row>
    <row r="21" spans="1:11" s="118" customFormat="1" ht="13.8" x14ac:dyDescent="0.25">
      <c r="A21" s="146" t="s">
        <v>132</v>
      </c>
      <c r="B21" s="133">
        <v>2</v>
      </c>
      <c r="C21" s="116">
        <f>'rozvaděč cely'!G44</f>
        <v>0</v>
      </c>
      <c r="D21" s="100">
        <f>B21*C21</f>
        <v>0</v>
      </c>
      <c r="E21" s="141"/>
      <c r="F21" s="117"/>
      <c r="H21" s="122"/>
      <c r="I21" s="117"/>
      <c r="J21" s="117"/>
    </row>
    <row r="22" spans="1:11" s="118" customFormat="1" ht="13.8" x14ac:dyDescent="0.25">
      <c r="A22" s="145"/>
      <c r="B22" s="133"/>
      <c r="C22" s="116"/>
      <c r="D22" s="100"/>
      <c r="E22" s="141"/>
      <c r="F22" s="117"/>
      <c r="H22" s="122"/>
      <c r="I22" s="117"/>
      <c r="J22" s="117"/>
    </row>
    <row r="23" spans="1:11" s="118" customFormat="1" ht="13.8" x14ac:dyDescent="0.25">
      <c r="A23" s="145"/>
      <c r="B23" s="133"/>
      <c r="C23" s="116"/>
      <c r="D23" s="100"/>
      <c r="E23" s="141"/>
      <c r="F23" s="117"/>
      <c r="H23" s="122"/>
      <c r="I23" s="117"/>
      <c r="J23" s="117"/>
    </row>
    <row r="24" spans="1:11" s="118" customFormat="1" ht="13.8" x14ac:dyDescent="0.25">
      <c r="A24" s="146"/>
      <c r="B24" s="133"/>
      <c r="C24" s="116"/>
      <c r="D24" s="100"/>
      <c r="E24" s="141"/>
      <c r="F24" s="117"/>
      <c r="H24" s="117"/>
      <c r="I24" s="117"/>
      <c r="J24" s="117"/>
    </row>
    <row r="25" spans="1:11" s="118" customFormat="1" ht="13.8" x14ac:dyDescent="0.25">
      <c r="A25" s="146"/>
      <c r="B25" s="101"/>
      <c r="C25" s="116"/>
      <c r="D25" s="100"/>
      <c r="E25" s="141"/>
      <c r="F25" s="117"/>
      <c r="H25" s="117"/>
      <c r="I25" s="117"/>
      <c r="J25" s="117"/>
    </row>
    <row r="26" spans="1:11" s="118" customFormat="1" ht="13.8" x14ac:dyDescent="0.25">
      <c r="A26" s="146"/>
      <c r="B26" s="101"/>
      <c r="C26" s="116"/>
      <c r="D26" s="100"/>
      <c r="E26" s="141"/>
      <c r="F26" s="117"/>
      <c r="G26" s="117"/>
      <c r="H26" s="117"/>
      <c r="I26" s="124"/>
      <c r="J26" s="117"/>
      <c r="K26" s="117"/>
    </row>
    <row r="27" spans="1:11" s="118" customFormat="1" ht="13.8" x14ac:dyDescent="0.25">
      <c r="A27" s="145"/>
      <c r="B27" s="101"/>
      <c r="C27" s="116"/>
      <c r="D27" s="100"/>
      <c r="E27" s="141"/>
      <c r="F27" s="117"/>
      <c r="G27" s="117"/>
      <c r="H27" s="117"/>
      <c r="I27" s="124"/>
      <c r="J27" s="117"/>
      <c r="K27" s="117"/>
    </row>
    <row r="28" spans="1:11" s="118" customFormat="1" ht="13.8" x14ac:dyDescent="0.25">
      <c r="A28" s="147"/>
      <c r="B28" s="133"/>
      <c r="C28" s="116"/>
      <c r="D28" s="100"/>
      <c r="E28" s="141"/>
      <c r="F28" s="117"/>
      <c r="G28" s="117"/>
      <c r="H28" s="117"/>
      <c r="I28" s="124"/>
      <c r="J28" s="117"/>
      <c r="K28" s="117"/>
    </row>
    <row r="29" spans="1:11" s="118" customFormat="1" ht="13.8" x14ac:dyDescent="0.25">
      <c r="A29" s="147"/>
      <c r="B29" s="133"/>
      <c r="C29" s="116"/>
      <c r="D29" s="100"/>
      <c r="E29" s="141"/>
      <c r="F29" s="117"/>
      <c r="G29" s="117"/>
      <c r="H29" s="117"/>
      <c r="I29" s="124"/>
      <c r="J29" s="117"/>
      <c r="K29" s="117"/>
    </row>
    <row r="30" spans="1:11" s="118" customFormat="1" ht="13.8" x14ac:dyDescent="0.25">
      <c r="A30" s="138"/>
      <c r="B30" s="133"/>
      <c r="C30" s="116"/>
      <c r="D30" s="100"/>
      <c r="E30" s="141"/>
      <c r="F30" s="117"/>
      <c r="G30" s="117"/>
      <c r="H30" s="117"/>
      <c r="I30" s="124"/>
      <c r="J30" s="117"/>
      <c r="K30" s="117"/>
    </row>
    <row r="31" spans="1:11" s="118" customFormat="1" ht="13.8" x14ac:dyDescent="0.25">
      <c r="A31" s="138"/>
      <c r="B31" s="101"/>
      <c r="C31" s="101"/>
      <c r="D31" s="100"/>
      <c r="E31" s="141"/>
      <c r="F31" s="117"/>
      <c r="I31" s="125"/>
      <c r="J31" s="117"/>
      <c r="K31" s="117"/>
    </row>
    <row r="32" spans="1:11" s="118" customFormat="1" ht="13.8" x14ac:dyDescent="0.25">
      <c r="A32" s="147"/>
      <c r="B32" s="133"/>
      <c r="C32" s="133"/>
      <c r="D32" s="126"/>
      <c r="E32" s="148"/>
      <c r="F32" s="117"/>
      <c r="I32" s="125"/>
      <c r="J32" s="117"/>
      <c r="K32" s="117"/>
    </row>
    <row r="33" spans="1:11" s="118" customFormat="1" ht="13.8" x14ac:dyDescent="0.25">
      <c r="A33" s="149"/>
      <c r="B33" s="133"/>
      <c r="C33" s="133"/>
      <c r="D33" s="100"/>
      <c r="E33" s="141"/>
      <c r="F33" s="117"/>
      <c r="I33" s="124"/>
      <c r="J33" s="117"/>
      <c r="K33" s="117"/>
    </row>
    <row r="34" spans="1:11" s="118" customFormat="1" ht="13.8" x14ac:dyDescent="0.25">
      <c r="A34" s="170" t="s">
        <v>55</v>
      </c>
      <c r="B34" s="171"/>
      <c r="C34" s="171"/>
      <c r="D34" s="121">
        <f>SUM(D20:D33)</f>
        <v>0</v>
      </c>
      <c r="E34" s="141">
        <f>D34*1.21</f>
        <v>0</v>
      </c>
      <c r="F34" s="117"/>
      <c r="I34" s="124"/>
      <c r="J34" s="117"/>
      <c r="K34" s="117"/>
    </row>
    <row r="35" spans="1:11" ht="13.8" thickBot="1" x14ac:dyDescent="0.3">
      <c r="A35" s="150"/>
      <c r="B35" s="151"/>
      <c r="C35" s="151"/>
      <c r="D35" s="152"/>
      <c r="E35" s="153"/>
      <c r="I35" s="99"/>
    </row>
    <row r="36" spans="1:11" x14ac:dyDescent="0.25">
      <c r="A36" s="99"/>
      <c r="B36" s="105"/>
      <c r="C36" s="105"/>
      <c r="D36" s="99"/>
      <c r="E36" s="99"/>
    </row>
    <row r="37" spans="1:11" x14ac:dyDescent="0.25">
      <c r="A37" s="99"/>
      <c r="B37" s="105"/>
      <c r="C37" s="105"/>
      <c r="D37" s="99"/>
      <c r="E37" s="99"/>
    </row>
    <row r="38" spans="1:11" x14ac:dyDescent="0.25">
      <c r="A38" s="99"/>
      <c r="B38" s="105"/>
      <c r="C38" s="105"/>
      <c r="D38" s="99"/>
      <c r="E38" s="99"/>
    </row>
    <row r="39" spans="1:11" x14ac:dyDescent="0.25">
      <c r="A39" s="99"/>
      <c r="B39" s="105"/>
      <c r="C39" s="105"/>
      <c r="D39" s="99"/>
      <c r="E39" s="99"/>
    </row>
    <row r="40" spans="1:11" x14ac:dyDescent="0.25">
      <c r="A40" s="99"/>
      <c r="B40" s="105"/>
      <c r="C40" s="105"/>
      <c r="D40" s="99"/>
      <c r="E40" s="99"/>
    </row>
    <row r="41" spans="1:11" x14ac:dyDescent="0.25">
      <c r="A41" s="99"/>
      <c r="B41" s="105"/>
      <c r="C41" s="105"/>
      <c r="D41" s="99"/>
      <c r="E41" s="99"/>
    </row>
    <row r="42" spans="1:11" x14ac:dyDescent="0.25">
      <c r="A42" s="99"/>
      <c r="B42" s="105"/>
      <c r="C42" s="105"/>
      <c r="D42" s="99"/>
      <c r="E42" s="99"/>
    </row>
    <row r="43" spans="1:11" x14ac:dyDescent="0.25">
      <c r="A43" s="99"/>
      <c r="B43" s="105"/>
      <c r="C43" s="105"/>
      <c r="D43" s="99"/>
      <c r="E43" s="99"/>
    </row>
    <row r="44" spans="1:11" x14ac:dyDescent="0.25">
      <c r="A44" s="99"/>
      <c r="B44" s="105"/>
      <c r="C44" s="105"/>
      <c r="D44" s="99"/>
      <c r="E44" s="99"/>
    </row>
    <row r="45" spans="1:11" x14ac:dyDescent="0.25">
      <c r="A45" s="99"/>
      <c r="B45" s="105"/>
      <c r="C45" s="105"/>
      <c r="D45" s="99"/>
      <c r="E45" s="99"/>
    </row>
    <row r="46" spans="1:11" x14ac:dyDescent="0.25">
      <c r="A46" s="99"/>
      <c r="B46" s="105"/>
      <c r="C46" s="105"/>
      <c r="D46" s="99"/>
      <c r="E46" s="99"/>
    </row>
    <row r="47" spans="1:11" x14ac:dyDescent="0.25">
      <c r="A47" s="99"/>
      <c r="B47" s="105"/>
      <c r="C47" s="105"/>
      <c r="D47" s="99"/>
      <c r="E47" s="99"/>
    </row>
    <row r="48" spans="1:11" x14ac:dyDescent="0.25">
      <c r="A48" s="99"/>
      <c r="B48" s="105"/>
      <c r="C48" s="105"/>
      <c r="D48" s="99"/>
      <c r="E48" s="99"/>
    </row>
    <row r="49" spans="1:5" x14ac:dyDescent="0.25">
      <c r="A49" s="99"/>
      <c r="B49" s="105"/>
      <c r="C49" s="105"/>
      <c r="D49" s="99"/>
      <c r="E49" s="99"/>
    </row>
    <row r="50" spans="1:5" x14ac:dyDescent="0.25">
      <c r="A50" s="99"/>
      <c r="B50" s="105"/>
      <c r="C50" s="105"/>
      <c r="D50" s="99"/>
      <c r="E50" s="99"/>
    </row>
    <row r="51" spans="1:5" x14ac:dyDescent="0.25">
      <c r="A51" s="99"/>
      <c r="B51" s="105"/>
      <c r="C51" s="105"/>
      <c r="D51" s="99"/>
      <c r="E51" s="99"/>
    </row>
    <row r="52" spans="1:5" x14ac:dyDescent="0.25">
      <c r="A52" s="99"/>
      <c r="B52" s="105"/>
      <c r="C52" s="105"/>
      <c r="D52" s="99"/>
      <c r="E52" s="99"/>
    </row>
    <row r="53" spans="1:5" x14ac:dyDescent="0.25">
      <c r="A53" s="99"/>
      <c r="B53" s="105"/>
      <c r="C53" s="105"/>
      <c r="D53" s="99"/>
      <c r="E53" s="99"/>
    </row>
    <row r="54" spans="1:5" x14ac:dyDescent="0.25">
      <c r="A54" s="99"/>
      <c r="B54" s="105"/>
      <c r="C54" s="105"/>
      <c r="D54" s="99"/>
      <c r="E54" s="99"/>
    </row>
    <row r="55" spans="1:5" x14ac:dyDescent="0.25">
      <c r="A55" s="99"/>
      <c r="B55" s="105"/>
      <c r="C55" s="105"/>
      <c r="D55" s="99"/>
      <c r="E55" s="99"/>
    </row>
    <row r="56" spans="1:5" x14ac:dyDescent="0.25">
      <c r="A56" s="99"/>
      <c r="B56" s="105"/>
      <c r="C56" s="105"/>
      <c r="D56" s="99"/>
      <c r="E56" s="99"/>
    </row>
    <row r="57" spans="1:5" x14ac:dyDescent="0.25">
      <c r="A57" s="99"/>
      <c r="B57" s="105"/>
      <c r="C57" s="105"/>
      <c r="D57" s="99"/>
      <c r="E57" s="99"/>
    </row>
    <row r="58" spans="1:5" x14ac:dyDescent="0.25">
      <c r="A58" s="99"/>
      <c r="B58" s="105"/>
      <c r="C58" s="105"/>
      <c r="D58" s="99"/>
      <c r="E58" s="99"/>
    </row>
    <row r="59" spans="1:5" x14ac:dyDescent="0.25">
      <c r="A59" s="99"/>
      <c r="B59" s="105"/>
      <c r="C59" s="105"/>
      <c r="D59" s="99"/>
      <c r="E59" s="99"/>
    </row>
    <row r="60" spans="1:5" x14ac:dyDescent="0.25">
      <c r="A60" s="99"/>
      <c r="B60" s="105"/>
      <c r="C60" s="105"/>
      <c r="D60" s="99"/>
      <c r="E60" s="99"/>
    </row>
    <row r="61" spans="1:5" x14ac:dyDescent="0.25">
      <c r="A61" s="99"/>
      <c r="B61" s="105"/>
      <c r="C61" s="105"/>
      <c r="D61" s="99"/>
      <c r="E61" s="99"/>
    </row>
    <row r="62" spans="1:5" x14ac:dyDescent="0.25">
      <c r="A62" s="99"/>
      <c r="B62" s="105"/>
      <c r="C62" s="105"/>
      <c r="D62" s="99"/>
      <c r="E62" s="99"/>
    </row>
    <row r="63" spans="1:5" x14ac:dyDescent="0.25">
      <c r="A63" s="99"/>
      <c r="B63" s="105"/>
      <c r="C63" s="105"/>
      <c r="D63" s="99"/>
      <c r="E63" s="99"/>
    </row>
    <row r="64" spans="1:5" x14ac:dyDescent="0.25">
      <c r="A64" s="99"/>
      <c r="B64" s="105"/>
      <c r="C64" s="105"/>
      <c r="D64" s="99"/>
      <c r="E64" s="99"/>
    </row>
    <row r="65" spans="1:5" x14ac:dyDescent="0.25">
      <c r="A65" s="99"/>
      <c r="B65" s="105"/>
      <c r="C65" s="105"/>
      <c r="D65" s="99"/>
      <c r="E65" s="99"/>
    </row>
    <row r="66" spans="1:5" x14ac:dyDescent="0.25">
      <c r="A66" s="99"/>
      <c r="B66" s="105"/>
      <c r="C66" s="105"/>
      <c r="D66" s="99"/>
      <c r="E66" s="99"/>
    </row>
  </sheetData>
  <mergeCells count="10">
    <mergeCell ref="A15:C15"/>
    <mergeCell ref="A18:C18"/>
    <mergeCell ref="A34:C34"/>
    <mergeCell ref="A1:E1"/>
    <mergeCell ref="A6:C6"/>
    <mergeCell ref="A14:C14"/>
    <mergeCell ref="A4:E4"/>
    <mergeCell ref="A2:E2"/>
    <mergeCell ref="A5:C5"/>
    <mergeCell ref="A3:E3"/>
  </mergeCells>
  <pageMargins left="0.7" right="0.7" top="0.75" bottom="0.75" header="0.3" footer="0.3"/>
  <pageSetup paperSize="9" orientation="portrait" horizontalDpi="4294967295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showGridLines="0" tabSelected="1" topLeftCell="A16" zoomScaleNormal="100" workbookViewId="0">
      <selection activeCell="C35" sqref="C35"/>
    </sheetView>
  </sheetViews>
  <sheetFormatPr defaultColWidth="9.109375" defaultRowHeight="13.8" x14ac:dyDescent="0.25"/>
  <cols>
    <col min="1" max="1" width="4.88671875" style="108" customWidth="1"/>
    <col min="2" max="2" width="10.6640625" style="108" customWidth="1"/>
    <col min="3" max="3" width="38.88671875" style="108" customWidth="1"/>
    <col min="4" max="4" width="4.5546875" style="108" customWidth="1"/>
    <col min="5" max="5" width="7.88671875" style="108" customWidth="1"/>
    <col min="6" max="6" width="11.44140625" style="108" customWidth="1"/>
    <col min="7" max="7" width="16.88671875" style="108" customWidth="1"/>
    <col min="8" max="9" width="1.6640625" style="108" customWidth="1"/>
    <col min="10" max="10" width="5.6640625" style="108" customWidth="1"/>
    <col min="11" max="11" width="9" style="108" bestFit="1" customWidth="1"/>
    <col min="12" max="16384" width="9.109375" style="108"/>
  </cols>
  <sheetData>
    <row r="1" spans="1:11" ht="24.9" customHeight="1" x14ac:dyDescent="0.25">
      <c r="A1" s="192">
        <v>20441</v>
      </c>
      <c r="B1" s="192"/>
      <c r="C1" s="192" t="s">
        <v>159</v>
      </c>
      <c r="D1" s="192"/>
      <c r="E1" s="192"/>
      <c r="F1" s="192"/>
      <c r="G1" s="192"/>
      <c r="H1" s="107"/>
      <c r="I1" s="107"/>
      <c r="J1" s="107"/>
      <c r="K1" s="107"/>
    </row>
    <row r="2" spans="1:11" ht="24.9" customHeight="1" x14ac:dyDescent="0.25">
      <c r="A2" s="193" t="s">
        <v>60</v>
      </c>
      <c r="B2" s="193"/>
      <c r="C2" s="194" t="s">
        <v>158</v>
      </c>
      <c r="D2" s="194"/>
      <c r="E2" s="194"/>
      <c r="F2" s="194"/>
      <c r="G2" s="194"/>
      <c r="H2" s="107"/>
      <c r="I2" s="107"/>
      <c r="J2" s="107"/>
      <c r="K2" s="107"/>
    </row>
    <row r="3" spans="1:11" x14ac:dyDescent="0.25">
      <c r="A3" s="107"/>
      <c r="B3" s="107"/>
      <c r="C3" s="107"/>
      <c r="D3" s="107"/>
      <c r="E3" s="107"/>
      <c r="F3" s="107"/>
      <c r="G3" s="107"/>
      <c r="H3" s="107"/>
      <c r="I3" s="107"/>
      <c r="J3" s="107"/>
      <c r="K3" s="107"/>
    </row>
    <row r="4" spans="1:11" x14ac:dyDescent="0.25">
      <c r="A4" s="195"/>
      <c r="B4" s="196"/>
      <c r="C4" s="196" t="s">
        <v>61</v>
      </c>
      <c r="D4" s="196"/>
      <c r="E4" s="196"/>
      <c r="F4" s="196"/>
      <c r="G4" s="197"/>
      <c r="H4" s="107"/>
      <c r="I4" s="107"/>
      <c r="J4" s="107"/>
      <c r="K4" s="107"/>
    </row>
    <row r="5" spans="1:11" x14ac:dyDescent="0.25">
      <c r="A5" s="109" t="s">
        <v>62</v>
      </c>
      <c r="B5" s="109" t="s">
        <v>63</v>
      </c>
      <c r="C5" s="109" t="s">
        <v>64</v>
      </c>
      <c r="D5" s="109" t="s">
        <v>65</v>
      </c>
      <c r="E5" s="109" t="s">
        <v>66</v>
      </c>
      <c r="F5" s="109" t="s">
        <v>67</v>
      </c>
      <c r="G5" s="109" t="s">
        <v>68</v>
      </c>
      <c r="H5" s="107"/>
      <c r="I5" s="107"/>
      <c r="J5" s="107"/>
      <c r="K5" s="107"/>
    </row>
    <row r="6" spans="1:11" x14ac:dyDescent="0.25">
      <c r="A6" s="190"/>
      <c r="B6" s="190"/>
      <c r="C6" s="191" t="s">
        <v>156</v>
      </c>
      <c r="D6" s="191"/>
      <c r="E6" s="191"/>
      <c r="F6" s="191"/>
      <c r="G6" s="191"/>
      <c r="H6" s="107"/>
      <c r="I6" s="107"/>
      <c r="J6" s="107"/>
      <c r="K6" s="107"/>
    </row>
    <row r="7" spans="1:11" x14ac:dyDescent="0.25">
      <c r="A7" s="110">
        <v>1</v>
      </c>
      <c r="B7" s="111"/>
      <c r="C7" s="111" t="s">
        <v>157</v>
      </c>
      <c r="D7" s="110" t="s">
        <v>69</v>
      </c>
      <c r="E7" s="112">
        <v>2</v>
      </c>
      <c r="F7" s="127"/>
      <c r="G7" s="128">
        <f>F7*E7</f>
        <v>0</v>
      </c>
      <c r="H7" s="107"/>
      <c r="I7" s="107"/>
    </row>
    <row r="8" spans="1:11" ht="14.4" x14ac:dyDescent="0.25">
      <c r="A8" s="113"/>
      <c r="B8" s="113" t="s">
        <v>70</v>
      </c>
      <c r="C8" s="188" t="s">
        <v>156</v>
      </c>
      <c r="D8" s="189"/>
      <c r="E8" s="189"/>
      <c r="F8" s="189"/>
      <c r="G8" s="129">
        <f>SUM(G7:G7)</f>
        <v>0</v>
      </c>
      <c r="H8" s="107"/>
      <c r="I8" s="107"/>
      <c r="J8" s="107"/>
      <c r="K8" s="107"/>
    </row>
    <row r="9" spans="1:11" x14ac:dyDescent="0.25">
      <c r="A9" s="190"/>
      <c r="B9" s="190"/>
      <c r="C9" s="191" t="s">
        <v>89</v>
      </c>
      <c r="D9" s="191"/>
      <c r="E9" s="191"/>
      <c r="F9" s="191"/>
      <c r="G9" s="191"/>
      <c r="H9" s="107"/>
      <c r="I9" s="107"/>
      <c r="J9" s="107"/>
      <c r="K9" s="107"/>
    </row>
    <row r="10" spans="1:11" ht="20.399999999999999" x14ac:dyDescent="0.25">
      <c r="A10" s="110">
        <v>2</v>
      </c>
      <c r="B10" s="111"/>
      <c r="C10" s="111" t="s">
        <v>147</v>
      </c>
      <c r="D10" s="110" t="s">
        <v>87</v>
      </c>
      <c r="E10" s="112">
        <v>4</v>
      </c>
      <c r="F10" s="127"/>
      <c r="G10" s="128">
        <f>F10*E10</f>
        <v>0</v>
      </c>
      <c r="H10" s="107"/>
      <c r="I10" s="107"/>
    </row>
    <row r="11" spans="1:11" ht="20.399999999999999" x14ac:dyDescent="0.25">
      <c r="A11" s="110">
        <v>3</v>
      </c>
      <c r="B11" s="111"/>
      <c r="C11" s="111" t="s">
        <v>146</v>
      </c>
      <c r="D11" s="110" t="s">
        <v>87</v>
      </c>
      <c r="E11" s="112">
        <v>2</v>
      </c>
      <c r="F11" s="127"/>
      <c r="G11" s="128">
        <f>F11*E11</f>
        <v>0</v>
      </c>
      <c r="H11" s="107"/>
      <c r="I11" s="107"/>
    </row>
    <row r="12" spans="1:11" ht="20.399999999999999" x14ac:dyDescent="0.25">
      <c r="A12" s="110">
        <v>4</v>
      </c>
      <c r="B12" s="111"/>
      <c r="C12" s="111" t="s">
        <v>145</v>
      </c>
      <c r="D12" s="110" t="s">
        <v>87</v>
      </c>
      <c r="E12" s="112">
        <v>2</v>
      </c>
      <c r="F12" s="127"/>
      <c r="G12" s="128">
        <f>F12*E12</f>
        <v>0</v>
      </c>
      <c r="H12" s="107"/>
      <c r="I12" s="107"/>
    </row>
    <row r="13" spans="1:11" ht="14.4" x14ac:dyDescent="0.25">
      <c r="A13" s="113"/>
      <c r="B13" s="113" t="s">
        <v>70</v>
      </c>
      <c r="C13" s="188" t="s">
        <v>89</v>
      </c>
      <c r="D13" s="189"/>
      <c r="E13" s="189"/>
      <c r="F13" s="189"/>
      <c r="G13" s="129">
        <f>SUM(G10:G12)</f>
        <v>0</v>
      </c>
      <c r="H13" s="107"/>
      <c r="I13" s="107"/>
      <c r="J13" s="107"/>
      <c r="K13" s="107"/>
    </row>
    <row r="14" spans="1:11" x14ac:dyDescent="0.25">
      <c r="A14" s="190"/>
      <c r="B14" s="190"/>
      <c r="C14" s="191" t="s">
        <v>71</v>
      </c>
      <c r="D14" s="191"/>
      <c r="E14" s="191"/>
      <c r="F14" s="191"/>
      <c r="G14" s="191"/>
      <c r="H14" s="107"/>
      <c r="I14" s="107"/>
      <c r="J14" s="107"/>
      <c r="K14" s="107"/>
    </row>
    <row r="15" spans="1:11" x14ac:dyDescent="0.25">
      <c r="A15" s="110">
        <v>5</v>
      </c>
      <c r="B15" s="111"/>
      <c r="C15" s="111" t="s">
        <v>90</v>
      </c>
      <c r="D15" s="110" t="s">
        <v>72</v>
      </c>
      <c r="E15" s="112">
        <v>100</v>
      </c>
      <c r="F15" s="127"/>
      <c r="G15" s="128">
        <f>F15*E15</f>
        <v>0</v>
      </c>
      <c r="H15" s="107"/>
      <c r="I15" s="107"/>
    </row>
    <row r="16" spans="1:11" x14ac:dyDescent="0.25">
      <c r="A16" s="110">
        <v>6</v>
      </c>
      <c r="B16" s="111"/>
      <c r="C16" s="111" t="s">
        <v>91</v>
      </c>
      <c r="D16" s="110" t="s">
        <v>72</v>
      </c>
      <c r="E16" s="112">
        <v>30</v>
      </c>
      <c r="F16" s="127"/>
      <c r="G16" s="128">
        <f>F16*E16</f>
        <v>0</v>
      </c>
      <c r="H16" s="107"/>
      <c r="I16" s="107"/>
    </row>
    <row r="17" spans="1:11" x14ac:dyDescent="0.25">
      <c r="A17" s="110">
        <v>7</v>
      </c>
      <c r="B17" s="111"/>
      <c r="C17" s="111" t="s">
        <v>155</v>
      </c>
      <c r="D17" s="110" t="s">
        <v>72</v>
      </c>
      <c r="E17" s="112">
        <v>25</v>
      </c>
      <c r="F17" s="127"/>
      <c r="G17" s="128">
        <f>F17*E17</f>
        <v>0</v>
      </c>
      <c r="H17" s="107"/>
      <c r="I17" s="107"/>
    </row>
    <row r="18" spans="1:11" ht="14.4" x14ac:dyDescent="0.25">
      <c r="A18" s="113"/>
      <c r="B18" s="113" t="s">
        <v>70</v>
      </c>
      <c r="C18" s="188" t="s">
        <v>71</v>
      </c>
      <c r="D18" s="189"/>
      <c r="E18" s="189"/>
      <c r="F18" s="189"/>
      <c r="G18" s="129">
        <f>SUM(G15:G17)</f>
        <v>0</v>
      </c>
      <c r="H18" s="107"/>
      <c r="I18" s="107"/>
      <c r="J18" s="107"/>
      <c r="K18" s="107"/>
    </row>
    <row r="19" spans="1:11" x14ac:dyDescent="0.25">
      <c r="A19" s="190"/>
      <c r="B19" s="190"/>
      <c r="C19" s="191" t="s">
        <v>83</v>
      </c>
      <c r="D19" s="191"/>
      <c r="E19" s="191"/>
      <c r="F19" s="191"/>
      <c r="G19" s="191"/>
      <c r="H19" s="107"/>
      <c r="I19" s="107"/>
      <c r="J19" s="107"/>
      <c r="K19" s="107"/>
    </row>
    <row r="20" spans="1:11" x14ac:dyDescent="0.25">
      <c r="A20" s="110">
        <v>8</v>
      </c>
      <c r="B20" s="111"/>
      <c r="C20" s="111" t="s">
        <v>144</v>
      </c>
      <c r="D20" s="110" t="s">
        <v>69</v>
      </c>
      <c r="E20" s="112">
        <v>1</v>
      </c>
      <c r="F20" s="127"/>
      <c r="G20" s="128">
        <f>F20*E20</f>
        <v>0</v>
      </c>
      <c r="H20" s="107"/>
      <c r="I20" s="107"/>
    </row>
    <row r="21" spans="1:11" x14ac:dyDescent="0.25">
      <c r="A21" s="110">
        <v>9</v>
      </c>
      <c r="B21" s="111"/>
      <c r="C21" s="111" t="s">
        <v>143</v>
      </c>
      <c r="D21" s="110" t="s">
        <v>69</v>
      </c>
      <c r="E21" s="112">
        <v>1</v>
      </c>
      <c r="F21" s="127"/>
      <c r="G21" s="128">
        <f>F21*E21</f>
        <v>0</v>
      </c>
      <c r="H21" s="107"/>
      <c r="I21" s="107"/>
    </row>
    <row r="22" spans="1:11" ht="14.4" x14ac:dyDescent="0.25">
      <c r="A22" s="113"/>
      <c r="B22" s="113" t="s">
        <v>70</v>
      </c>
      <c r="C22" s="188" t="s">
        <v>83</v>
      </c>
      <c r="D22" s="189"/>
      <c r="E22" s="189"/>
      <c r="F22" s="189"/>
      <c r="G22" s="129">
        <f>SUM(G20:G21)</f>
        <v>0</v>
      </c>
      <c r="H22" s="107"/>
      <c r="I22" s="107"/>
      <c r="J22" s="107"/>
      <c r="K22" s="107"/>
    </row>
    <row r="23" spans="1:11" x14ac:dyDescent="0.25">
      <c r="A23" s="190"/>
      <c r="B23" s="190"/>
      <c r="C23" s="191" t="s">
        <v>92</v>
      </c>
      <c r="D23" s="191"/>
      <c r="E23" s="191"/>
      <c r="F23" s="191"/>
      <c r="G23" s="191"/>
      <c r="H23" s="107"/>
      <c r="I23" s="107"/>
      <c r="J23" s="107"/>
      <c r="K23" s="107"/>
    </row>
    <row r="24" spans="1:11" x14ac:dyDescent="0.25">
      <c r="A24" s="110">
        <v>10</v>
      </c>
      <c r="B24" s="111"/>
      <c r="C24" s="111" t="s">
        <v>93</v>
      </c>
      <c r="D24" s="110" t="s">
        <v>69</v>
      </c>
      <c r="E24" s="112">
        <v>3</v>
      </c>
      <c r="F24" s="127"/>
      <c r="G24" s="128">
        <f>F24*E24</f>
        <v>0</v>
      </c>
      <c r="H24" s="107"/>
      <c r="I24" s="107"/>
    </row>
    <row r="25" spans="1:11" ht="14.4" x14ac:dyDescent="0.25">
      <c r="A25" s="113"/>
      <c r="B25" s="113" t="s">
        <v>70</v>
      </c>
      <c r="C25" s="188" t="s">
        <v>92</v>
      </c>
      <c r="D25" s="189"/>
      <c r="E25" s="189"/>
      <c r="F25" s="189"/>
      <c r="G25" s="129">
        <f>SUM(G24:G24)</f>
        <v>0</v>
      </c>
      <c r="H25" s="107"/>
      <c r="I25" s="107"/>
      <c r="J25" s="107"/>
      <c r="K25" s="107"/>
    </row>
    <row r="26" spans="1:11" ht="14.4" x14ac:dyDescent="0.25">
      <c r="A26" s="114"/>
      <c r="B26" s="114" t="s">
        <v>70</v>
      </c>
      <c r="C26" s="198" t="s">
        <v>61</v>
      </c>
      <c r="D26" s="189"/>
      <c r="E26" s="189"/>
      <c r="F26" s="189"/>
      <c r="G26" s="130">
        <f>+G8+G13+G18+G22+G25</f>
        <v>0</v>
      </c>
      <c r="H26" s="107"/>
      <c r="I26" s="107"/>
      <c r="J26" s="107"/>
      <c r="K26" s="107"/>
    </row>
    <row r="27" spans="1:11" x14ac:dyDescent="0.25">
      <c r="A27" s="107"/>
      <c r="B27" s="107"/>
      <c r="C27" s="107"/>
      <c r="D27" s="107"/>
      <c r="E27" s="107"/>
      <c r="F27" s="107"/>
      <c r="G27" s="107"/>
      <c r="H27" s="107"/>
      <c r="I27" s="107"/>
      <c r="J27" s="107"/>
      <c r="K27" s="107"/>
    </row>
    <row r="28" spans="1:11" x14ac:dyDescent="0.25">
      <c r="A28" s="195"/>
      <c r="B28" s="196"/>
      <c r="C28" s="196" t="s">
        <v>73</v>
      </c>
      <c r="D28" s="196"/>
      <c r="E28" s="196"/>
      <c r="F28" s="196"/>
      <c r="G28" s="197"/>
      <c r="H28" s="107"/>
      <c r="I28" s="107"/>
      <c r="J28" s="107"/>
      <c r="K28" s="107"/>
    </row>
    <row r="29" spans="1:11" x14ac:dyDescent="0.25">
      <c r="A29" s="109" t="s">
        <v>62</v>
      </c>
      <c r="B29" s="109" t="s">
        <v>63</v>
      </c>
      <c r="C29" s="109" t="s">
        <v>64</v>
      </c>
      <c r="D29" s="109" t="s">
        <v>65</v>
      </c>
      <c r="E29" s="109" t="s">
        <v>66</v>
      </c>
      <c r="F29" s="109" t="s">
        <v>67</v>
      </c>
      <c r="G29" s="109" t="s">
        <v>68</v>
      </c>
      <c r="H29" s="107"/>
      <c r="I29" s="107"/>
      <c r="J29" s="107"/>
      <c r="K29" s="107"/>
    </row>
    <row r="30" spans="1:11" x14ac:dyDescent="0.25">
      <c r="A30" s="190"/>
      <c r="B30" s="190"/>
      <c r="C30" s="191" t="s">
        <v>74</v>
      </c>
      <c r="D30" s="191"/>
      <c r="E30" s="191"/>
      <c r="F30" s="191"/>
      <c r="G30" s="191"/>
      <c r="H30" s="107"/>
      <c r="I30" s="107"/>
      <c r="J30" s="107"/>
      <c r="K30" s="107"/>
    </row>
    <row r="31" spans="1:11" x14ac:dyDescent="0.25">
      <c r="A31" s="110">
        <v>11</v>
      </c>
      <c r="B31" s="111"/>
      <c r="C31" s="111" t="s">
        <v>142</v>
      </c>
      <c r="D31" s="110" t="s">
        <v>75</v>
      </c>
      <c r="E31" s="112">
        <v>8</v>
      </c>
      <c r="F31" s="127"/>
      <c r="G31" s="128">
        <f>F31*E31</f>
        <v>0</v>
      </c>
      <c r="H31" s="107"/>
      <c r="I31" s="107"/>
    </row>
    <row r="32" spans="1:11" x14ac:dyDescent="0.25">
      <c r="A32" s="110">
        <v>12</v>
      </c>
      <c r="B32" s="111"/>
      <c r="C32" s="111" t="s">
        <v>141</v>
      </c>
      <c r="D32" s="110" t="s">
        <v>75</v>
      </c>
      <c r="E32" s="112">
        <v>4</v>
      </c>
      <c r="F32" s="127"/>
      <c r="G32" s="128">
        <f>F32*E32</f>
        <v>0</v>
      </c>
      <c r="H32" s="107"/>
      <c r="I32" s="107"/>
    </row>
    <row r="33" spans="1:11" ht="40.799999999999997" x14ac:dyDescent="0.25">
      <c r="A33" s="115"/>
      <c r="B33" s="115"/>
      <c r="C33" s="115" t="s">
        <v>140</v>
      </c>
      <c r="D33" s="115"/>
      <c r="E33" s="115"/>
      <c r="F33" s="115"/>
      <c r="G33" s="115"/>
      <c r="H33" s="107"/>
      <c r="I33" s="107"/>
    </row>
    <row r="34" spans="1:11" x14ac:dyDescent="0.25">
      <c r="A34" s="110">
        <v>13</v>
      </c>
      <c r="B34" s="111"/>
      <c r="C34" s="111" t="s">
        <v>94</v>
      </c>
      <c r="D34" s="110" t="s">
        <v>75</v>
      </c>
      <c r="E34" s="112">
        <v>6</v>
      </c>
      <c r="F34" s="127"/>
      <c r="G34" s="128">
        <f>F34*E34</f>
        <v>0</v>
      </c>
      <c r="H34" s="107"/>
      <c r="I34" s="107"/>
    </row>
    <row r="35" spans="1:11" x14ac:dyDescent="0.25">
      <c r="A35" s="110">
        <v>14</v>
      </c>
      <c r="B35" s="111"/>
      <c r="C35" s="111" t="s">
        <v>162</v>
      </c>
      <c r="D35" s="110" t="s">
        <v>75</v>
      </c>
      <c r="E35" s="112">
        <v>40</v>
      </c>
      <c r="F35" s="127"/>
      <c r="G35" s="128">
        <f>F35*E35</f>
        <v>0</v>
      </c>
      <c r="H35" s="107"/>
      <c r="I35" s="107"/>
    </row>
    <row r="36" spans="1:11" x14ac:dyDescent="0.25">
      <c r="A36" s="115"/>
      <c r="B36" s="115"/>
      <c r="C36" s="115" t="s">
        <v>82</v>
      </c>
      <c r="D36" s="115"/>
      <c r="E36" s="115"/>
      <c r="F36" s="115"/>
      <c r="G36" s="115"/>
      <c r="H36" s="107"/>
      <c r="I36" s="107"/>
    </row>
    <row r="37" spans="1:11" x14ac:dyDescent="0.25">
      <c r="A37" s="110">
        <v>15</v>
      </c>
      <c r="B37" s="111"/>
      <c r="C37" s="111" t="s">
        <v>154</v>
      </c>
      <c r="D37" s="110" t="s">
        <v>75</v>
      </c>
      <c r="E37" s="112">
        <v>60</v>
      </c>
      <c r="F37" s="127"/>
      <c r="G37" s="128">
        <f>F37*E37</f>
        <v>0</v>
      </c>
      <c r="H37" s="107"/>
      <c r="I37" s="107"/>
    </row>
    <row r="38" spans="1:11" x14ac:dyDescent="0.25">
      <c r="A38" s="110">
        <v>16</v>
      </c>
      <c r="B38" s="111"/>
      <c r="C38" s="111" t="s">
        <v>139</v>
      </c>
      <c r="D38" s="110" t="s">
        <v>75</v>
      </c>
      <c r="E38" s="112">
        <v>16</v>
      </c>
      <c r="F38" s="127"/>
      <c r="G38" s="128">
        <f>F38*E38</f>
        <v>0</v>
      </c>
      <c r="H38" s="107"/>
      <c r="I38" s="107"/>
    </row>
    <row r="39" spans="1:11" x14ac:dyDescent="0.25">
      <c r="A39" s="110">
        <v>17</v>
      </c>
      <c r="B39" s="111"/>
      <c r="C39" s="111" t="s">
        <v>81</v>
      </c>
      <c r="D39" s="110" t="s">
        <v>75</v>
      </c>
      <c r="E39" s="112">
        <v>4</v>
      </c>
      <c r="F39" s="127"/>
      <c r="G39" s="128">
        <f>F39*E39</f>
        <v>0</v>
      </c>
      <c r="H39" s="107"/>
      <c r="I39" s="107"/>
    </row>
    <row r="40" spans="1:11" ht="14.4" x14ac:dyDescent="0.25">
      <c r="A40" s="113"/>
      <c r="B40" s="113" t="s">
        <v>70</v>
      </c>
      <c r="C40" s="188" t="s">
        <v>74</v>
      </c>
      <c r="D40" s="189"/>
      <c r="E40" s="189"/>
      <c r="F40" s="189"/>
      <c r="G40" s="129">
        <f>SUM(G31:G39)</f>
        <v>0</v>
      </c>
      <c r="H40" s="107"/>
      <c r="I40" s="107"/>
      <c r="J40" s="107"/>
      <c r="K40" s="107"/>
    </row>
    <row r="41" spans="1:11" x14ac:dyDescent="0.25">
      <c r="A41" s="190"/>
      <c r="B41" s="190"/>
      <c r="C41" s="191" t="s">
        <v>76</v>
      </c>
      <c r="D41" s="191"/>
      <c r="E41" s="191"/>
      <c r="F41" s="191"/>
      <c r="G41" s="191"/>
      <c r="H41" s="107"/>
      <c r="I41" s="107"/>
      <c r="J41" s="107"/>
      <c r="K41" s="107"/>
    </row>
    <row r="42" spans="1:11" x14ac:dyDescent="0.25">
      <c r="A42" s="110">
        <v>18</v>
      </c>
      <c r="B42" s="111" t="s">
        <v>84</v>
      </c>
      <c r="C42" s="111" t="s">
        <v>153</v>
      </c>
      <c r="D42" s="110" t="s">
        <v>69</v>
      </c>
      <c r="E42" s="112">
        <v>2</v>
      </c>
      <c r="F42" s="127"/>
      <c r="G42" s="128">
        <f t="shared" ref="G42:G49" si="0">F42*E42</f>
        <v>0</v>
      </c>
      <c r="H42" s="107"/>
      <c r="I42" s="107"/>
    </row>
    <row r="43" spans="1:11" x14ac:dyDescent="0.25">
      <c r="A43" s="110">
        <v>19</v>
      </c>
      <c r="B43" s="111" t="s">
        <v>84</v>
      </c>
      <c r="C43" s="111" t="s">
        <v>138</v>
      </c>
      <c r="D43" s="110" t="s">
        <v>69</v>
      </c>
      <c r="E43" s="112">
        <v>8</v>
      </c>
      <c r="F43" s="127"/>
      <c r="G43" s="128">
        <f t="shared" si="0"/>
        <v>0</v>
      </c>
      <c r="H43" s="107"/>
      <c r="I43" s="107"/>
    </row>
    <row r="44" spans="1:11" x14ac:dyDescent="0.25">
      <c r="A44" s="110">
        <v>20</v>
      </c>
      <c r="B44" s="111" t="s">
        <v>77</v>
      </c>
      <c r="C44" s="111" t="s">
        <v>78</v>
      </c>
      <c r="D44" s="110" t="s">
        <v>72</v>
      </c>
      <c r="E44" s="112">
        <v>125</v>
      </c>
      <c r="F44" s="127"/>
      <c r="G44" s="128">
        <f t="shared" si="0"/>
        <v>0</v>
      </c>
      <c r="H44" s="107"/>
      <c r="I44" s="107"/>
    </row>
    <row r="45" spans="1:11" x14ac:dyDescent="0.25">
      <c r="A45" s="110">
        <v>21</v>
      </c>
      <c r="B45" s="111" t="s">
        <v>95</v>
      </c>
      <c r="C45" s="111" t="s">
        <v>96</v>
      </c>
      <c r="D45" s="110" t="s">
        <v>72</v>
      </c>
      <c r="E45" s="112">
        <v>30</v>
      </c>
      <c r="F45" s="127"/>
      <c r="G45" s="128">
        <f t="shared" si="0"/>
        <v>0</v>
      </c>
      <c r="H45" s="107"/>
      <c r="I45" s="107"/>
    </row>
    <row r="46" spans="1:11" x14ac:dyDescent="0.25">
      <c r="A46" s="110">
        <v>22</v>
      </c>
      <c r="B46" s="111" t="s">
        <v>137</v>
      </c>
      <c r="C46" s="111" t="s">
        <v>136</v>
      </c>
      <c r="D46" s="110" t="s">
        <v>69</v>
      </c>
      <c r="E46" s="112">
        <v>50</v>
      </c>
      <c r="F46" s="127"/>
      <c r="G46" s="128">
        <f t="shared" si="0"/>
        <v>0</v>
      </c>
      <c r="H46" s="107"/>
      <c r="I46" s="107"/>
    </row>
    <row r="47" spans="1:11" x14ac:dyDescent="0.25">
      <c r="A47" s="110">
        <v>23</v>
      </c>
      <c r="B47" s="111"/>
      <c r="C47" s="111" t="s">
        <v>135</v>
      </c>
      <c r="D47" s="110" t="s">
        <v>69</v>
      </c>
      <c r="E47" s="112">
        <v>1</v>
      </c>
      <c r="F47" s="127"/>
      <c r="G47" s="128">
        <f t="shared" si="0"/>
        <v>0</v>
      </c>
      <c r="H47" s="107"/>
      <c r="I47" s="107"/>
    </row>
    <row r="48" spans="1:11" x14ac:dyDescent="0.25">
      <c r="A48" s="110">
        <v>24</v>
      </c>
      <c r="B48" s="111"/>
      <c r="C48" s="111" t="s">
        <v>134</v>
      </c>
      <c r="D48" s="110" t="s">
        <v>69</v>
      </c>
      <c r="E48" s="112">
        <v>2</v>
      </c>
      <c r="F48" s="127"/>
      <c r="G48" s="128">
        <f t="shared" si="0"/>
        <v>0</v>
      </c>
      <c r="H48" s="107"/>
      <c r="I48" s="107"/>
    </row>
    <row r="49" spans="1:11" x14ac:dyDescent="0.25">
      <c r="A49" s="110">
        <v>25</v>
      </c>
      <c r="B49" s="111" t="s">
        <v>97</v>
      </c>
      <c r="C49" s="111" t="s">
        <v>133</v>
      </c>
      <c r="D49" s="110" t="s">
        <v>69</v>
      </c>
      <c r="E49" s="112">
        <v>3</v>
      </c>
      <c r="F49" s="127"/>
      <c r="G49" s="128">
        <f t="shared" si="0"/>
        <v>0</v>
      </c>
      <c r="H49" s="107"/>
      <c r="I49" s="107"/>
    </row>
    <row r="50" spans="1:11" ht="14.4" x14ac:dyDescent="0.25">
      <c r="A50" s="113"/>
      <c r="B50" s="113" t="s">
        <v>70</v>
      </c>
      <c r="C50" s="188" t="s">
        <v>76</v>
      </c>
      <c r="D50" s="189"/>
      <c r="E50" s="189"/>
      <c r="F50" s="189"/>
      <c r="G50" s="129">
        <f>SUM(G42:G49)</f>
        <v>0</v>
      </c>
      <c r="H50" s="107"/>
      <c r="I50" s="107"/>
      <c r="J50" s="107"/>
      <c r="K50" s="107"/>
    </row>
    <row r="51" spans="1:11" x14ac:dyDescent="0.25">
      <c r="A51" s="190"/>
      <c r="B51" s="190"/>
      <c r="C51" s="191" t="s">
        <v>80</v>
      </c>
      <c r="D51" s="191"/>
      <c r="E51" s="191"/>
      <c r="F51" s="191"/>
      <c r="G51" s="191"/>
      <c r="H51" s="107"/>
      <c r="I51" s="107"/>
      <c r="J51" s="107"/>
      <c r="K51" s="107"/>
    </row>
    <row r="52" spans="1:11" x14ac:dyDescent="0.25">
      <c r="A52" s="110">
        <v>26</v>
      </c>
      <c r="B52" s="111" t="s">
        <v>98</v>
      </c>
      <c r="C52" s="111" t="s">
        <v>99</v>
      </c>
      <c r="D52" s="110" t="s">
        <v>72</v>
      </c>
      <c r="E52" s="112">
        <v>30</v>
      </c>
      <c r="F52" s="127"/>
      <c r="G52" s="128">
        <f>F52*E52</f>
        <v>0</v>
      </c>
      <c r="H52" s="107"/>
      <c r="I52" s="107"/>
    </row>
    <row r="53" spans="1:11" ht="14.4" x14ac:dyDescent="0.25">
      <c r="A53" s="113"/>
      <c r="B53" s="113" t="s">
        <v>70</v>
      </c>
      <c r="C53" s="188" t="s">
        <v>80</v>
      </c>
      <c r="D53" s="189"/>
      <c r="E53" s="189"/>
      <c r="F53" s="189"/>
      <c r="G53" s="129">
        <f>SUM(G52:G52)</f>
        <v>0</v>
      </c>
      <c r="H53" s="107"/>
      <c r="I53" s="107"/>
      <c r="J53" s="107"/>
      <c r="K53" s="107"/>
    </row>
    <row r="54" spans="1:11" ht="14.4" x14ac:dyDescent="0.25">
      <c r="A54" s="114"/>
      <c r="B54" s="114" t="s">
        <v>70</v>
      </c>
      <c r="C54" s="198" t="s">
        <v>73</v>
      </c>
      <c r="D54" s="189"/>
      <c r="E54" s="189"/>
      <c r="F54" s="189"/>
      <c r="G54" s="130">
        <f>+G40+G50+G53</f>
        <v>0</v>
      </c>
      <c r="H54" s="107"/>
      <c r="I54" s="107"/>
      <c r="J54" s="107"/>
      <c r="K54" s="107"/>
    </row>
    <row r="55" spans="1:11" x14ac:dyDescent="0.25">
      <c r="A55" s="107"/>
      <c r="B55" s="107"/>
      <c r="C55" s="107"/>
      <c r="D55" s="107"/>
      <c r="E55" s="107"/>
      <c r="F55" s="107"/>
      <c r="G55" s="107"/>
      <c r="H55" s="107"/>
      <c r="I55" s="107"/>
      <c r="J55" s="107"/>
      <c r="K55" s="107"/>
    </row>
    <row r="56" spans="1:11" x14ac:dyDescent="0.25">
      <c r="A56" s="199" t="s">
        <v>79</v>
      </c>
      <c r="B56" s="199"/>
      <c r="C56" s="199"/>
      <c r="D56" s="199"/>
      <c r="E56" s="199"/>
      <c r="F56" s="199"/>
      <c r="G56" s="131">
        <f>+G26+G54</f>
        <v>0</v>
      </c>
      <c r="H56" s="107"/>
    </row>
  </sheetData>
  <mergeCells count="35">
    <mergeCell ref="C53:F53"/>
    <mergeCell ref="C54:F54"/>
    <mergeCell ref="A56:F56"/>
    <mergeCell ref="C30:G30"/>
    <mergeCell ref="C40:F40"/>
    <mergeCell ref="A41:B41"/>
    <mergeCell ref="C41:G41"/>
    <mergeCell ref="A51:B51"/>
    <mergeCell ref="C51:G51"/>
    <mergeCell ref="A19:B19"/>
    <mergeCell ref="C19:G19"/>
    <mergeCell ref="C50:F50"/>
    <mergeCell ref="A23:B23"/>
    <mergeCell ref="C23:G23"/>
    <mergeCell ref="C25:F25"/>
    <mergeCell ref="C26:F26"/>
    <mergeCell ref="A28:B28"/>
    <mergeCell ref="C28:G28"/>
    <mergeCell ref="A30:B30"/>
    <mergeCell ref="C22:F22"/>
    <mergeCell ref="C13:F13"/>
    <mergeCell ref="A14:B14"/>
    <mergeCell ref="C14:G14"/>
    <mergeCell ref="C18:F18"/>
    <mergeCell ref="A1:B1"/>
    <mergeCell ref="C1:G1"/>
    <mergeCell ref="A2:B2"/>
    <mergeCell ref="C2:G2"/>
    <mergeCell ref="A4:B4"/>
    <mergeCell ref="C4:G4"/>
    <mergeCell ref="A6:B6"/>
    <mergeCell ref="C6:G6"/>
    <mergeCell ref="C8:F8"/>
    <mergeCell ref="A9:B9"/>
    <mergeCell ref="C9:G9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horizontalDpi="4294967293" verticalDpi="0" r:id="rId1"/>
  <headerFooter>
    <oddFooter>&amp;R&amp;"Arial,kurzíva"&amp;6&amp;D strana &amp;P / &amp;N&amp;CZpracováno v systému QComposer - www.PodporaObchodu.CZ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showGridLines="0" zoomScaleNormal="100" workbookViewId="0">
      <selection activeCell="F40" sqref="F40"/>
    </sheetView>
  </sheetViews>
  <sheetFormatPr defaultColWidth="9.109375" defaultRowHeight="13.8" x14ac:dyDescent="0.25"/>
  <cols>
    <col min="1" max="1" width="4.88671875" style="108" customWidth="1"/>
    <col min="2" max="2" width="10.6640625" style="108" customWidth="1"/>
    <col min="3" max="3" width="38.88671875" style="108" customWidth="1"/>
    <col min="4" max="4" width="4.5546875" style="108" customWidth="1"/>
    <col min="5" max="5" width="7.88671875" style="108" customWidth="1"/>
    <col min="6" max="6" width="11.44140625" style="108" customWidth="1"/>
    <col min="7" max="7" width="16.88671875" style="108" customWidth="1"/>
    <col min="8" max="9" width="1.6640625" style="108" customWidth="1"/>
    <col min="10" max="10" width="5.6640625" style="108" customWidth="1"/>
    <col min="11" max="11" width="9" style="108" bestFit="1" customWidth="1"/>
    <col min="12" max="16384" width="9.109375" style="108"/>
  </cols>
  <sheetData>
    <row r="1" spans="1:11" ht="24.9" customHeight="1" x14ac:dyDescent="0.25">
      <c r="A1" s="192">
        <v>20481</v>
      </c>
      <c r="B1" s="192"/>
      <c r="C1" s="192" t="s">
        <v>150</v>
      </c>
      <c r="D1" s="192"/>
      <c r="E1" s="192"/>
      <c r="F1" s="192"/>
      <c r="G1" s="192"/>
      <c r="H1" s="107"/>
      <c r="I1" s="107"/>
      <c r="J1" s="107"/>
      <c r="K1" s="107"/>
    </row>
    <row r="2" spans="1:11" ht="24.9" customHeight="1" x14ac:dyDescent="0.25">
      <c r="A2" s="193" t="s">
        <v>60</v>
      </c>
      <c r="B2" s="193"/>
      <c r="C2" s="194" t="s">
        <v>149</v>
      </c>
      <c r="D2" s="194"/>
      <c r="E2" s="194"/>
      <c r="F2" s="194"/>
      <c r="G2" s="194"/>
      <c r="H2" s="107"/>
      <c r="I2" s="107"/>
      <c r="J2" s="107"/>
      <c r="K2" s="107"/>
    </row>
    <row r="3" spans="1:11" x14ac:dyDescent="0.25">
      <c r="A3" s="107"/>
      <c r="B3" s="107"/>
      <c r="C3" s="107"/>
      <c r="D3" s="107"/>
      <c r="E3" s="107"/>
      <c r="F3" s="107"/>
      <c r="G3" s="107"/>
      <c r="H3" s="107"/>
      <c r="I3" s="107"/>
      <c r="J3" s="107"/>
      <c r="K3" s="107"/>
    </row>
    <row r="4" spans="1:11" x14ac:dyDescent="0.25">
      <c r="A4" s="195"/>
      <c r="B4" s="196"/>
      <c r="C4" s="196" t="s">
        <v>61</v>
      </c>
      <c r="D4" s="196"/>
      <c r="E4" s="196"/>
      <c r="F4" s="196"/>
      <c r="G4" s="197"/>
      <c r="H4" s="107"/>
      <c r="I4" s="107"/>
      <c r="J4" s="107"/>
      <c r="K4" s="107"/>
    </row>
    <row r="5" spans="1:11" x14ac:dyDescent="0.25">
      <c r="A5" s="109" t="s">
        <v>62</v>
      </c>
      <c r="B5" s="109" t="s">
        <v>63</v>
      </c>
      <c r="C5" s="109" t="s">
        <v>64</v>
      </c>
      <c r="D5" s="109" t="s">
        <v>65</v>
      </c>
      <c r="E5" s="109" t="s">
        <v>66</v>
      </c>
      <c r="F5" s="109" t="s">
        <v>67</v>
      </c>
      <c r="G5" s="109" t="s">
        <v>68</v>
      </c>
      <c r="H5" s="107"/>
      <c r="I5" s="107"/>
      <c r="J5" s="107"/>
      <c r="K5" s="107"/>
    </row>
    <row r="6" spans="1:11" x14ac:dyDescent="0.25">
      <c r="A6" s="190"/>
      <c r="B6" s="190"/>
      <c r="C6" s="191" t="s">
        <v>100</v>
      </c>
      <c r="D6" s="191"/>
      <c r="E6" s="191"/>
      <c r="F6" s="191"/>
      <c r="G6" s="191"/>
      <c r="H6" s="107"/>
      <c r="I6" s="107"/>
      <c r="J6" s="107"/>
      <c r="K6" s="107"/>
    </row>
    <row r="7" spans="1:11" x14ac:dyDescent="0.25">
      <c r="A7" s="110">
        <v>1</v>
      </c>
      <c r="B7" s="111"/>
      <c r="C7" s="111" t="s">
        <v>101</v>
      </c>
      <c r="D7" s="110" t="s">
        <v>69</v>
      </c>
      <c r="E7" s="112">
        <v>3</v>
      </c>
      <c r="F7" s="127"/>
      <c r="G7" s="128">
        <f t="shared" ref="G7:G18" si="0">F7*E7</f>
        <v>0</v>
      </c>
      <c r="H7" s="107"/>
      <c r="I7" s="107"/>
    </row>
    <row r="8" spans="1:11" x14ac:dyDescent="0.25">
      <c r="A8" s="110">
        <v>2</v>
      </c>
      <c r="B8" s="111" t="s">
        <v>102</v>
      </c>
      <c r="C8" s="111" t="s">
        <v>103</v>
      </c>
      <c r="D8" s="110" t="s">
        <v>69</v>
      </c>
      <c r="E8" s="112">
        <v>1</v>
      </c>
      <c r="F8" s="127"/>
      <c r="G8" s="128">
        <f t="shared" si="0"/>
        <v>0</v>
      </c>
      <c r="H8" s="107"/>
      <c r="I8" s="107"/>
    </row>
    <row r="9" spans="1:11" x14ac:dyDescent="0.25">
      <c r="A9" s="110">
        <v>3</v>
      </c>
      <c r="B9" s="111" t="s">
        <v>104</v>
      </c>
      <c r="C9" s="111" t="s">
        <v>105</v>
      </c>
      <c r="D9" s="110" t="s">
        <v>69</v>
      </c>
      <c r="E9" s="112">
        <v>1</v>
      </c>
      <c r="F9" s="127"/>
      <c r="G9" s="128">
        <f t="shared" si="0"/>
        <v>0</v>
      </c>
      <c r="H9" s="107"/>
      <c r="I9" s="107"/>
    </row>
    <row r="10" spans="1:11" x14ac:dyDescent="0.25">
      <c r="A10" s="110">
        <v>4</v>
      </c>
      <c r="B10" s="111"/>
      <c r="C10" s="111" t="s">
        <v>106</v>
      </c>
      <c r="D10" s="110"/>
      <c r="E10" s="112">
        <v>3</v>
      </c>
      <c r="F10" s="127"/>
      <c r="G10" s="128">
        <f t="shared" si="0"/>
        <v>0</v>
      </c>
      <c r="H10" s="107"/>
      <c r="I10" s="107"/>
    </row>
    <row r="11" spans="1:11" x14ac:dyDescent="0.25">
      <c r="A11" s="110">
        <v>5</v>
      </c>
      <c r="B11" s="111"/>
      <c r="C11" s="111" t="s">
        <v>107</v>
      </c>
      <c r="D11" s="110" t="s">
        <v>69</v>
      </c>
      <c r="E11" s="112">
        <v>2</v>
      </c>
      <c r="F11" s="127"/>
      <c r="G11" s="128">
        <f t="shared" si="0"/>
        <v>0</v>
      </c>
      <c r="H11" s="107"/>
      <c r="I11" s="107"/>
    </row>
    <row r="12" spans="1:11" x14ac:dyDescent="0.25">
      <c r="A12" s="110">
        <v>6</v>
      </c>
      <c r="B12" s="111"/>
      <c r="C12" s="111" t="s">
        <v>108</v>
      </c>
      <c r="D12" s="110" t="s">
        <v>69</v>
      </c>
      <c r="E12" s="112">
        <v>3</v>
      </c>
      <c r="F12" s="127"/>
      <c r="G12" s="128">
        <f t="shared" si="0"/>
        <v>0</v>
      </c>
      <c r="H12" s="107"/>
      <c r="I12" s="107"/>
    </row>
    <row r="13" spans="1:11" x14ac:dyDescent="0.25">
      <c r="A13" s="110">
        <v>7</v>
      </c>
      <c r="B13" s="111"/>
      <c r="C13" s="111" t="s">
        <v>109</v>
      </c>
      <c r="D13" s="110" t="s">
        <v>69</v>
      </c>
      <c r="E13" s="112">
        <v>30</v>
      </c>
      <c r="F13" s="127"/>
      <c r="G13" s="128">
        <f t="shared" si="0"/>
        <v>0</v>
      </c>
      <c r="H13" s="107"/>
      <c r="I13" s="107"/>
    </row>
    <row r="14" spans="1:11" x14ac:dyDescent="0.25">
      <c r="A14" s="110">
        <v>8</v>
      </c>
      <c r="B14" s="111"/>
      <c r="C14" s="111" t="s">
        <v>110</v>
      </c>
      <c r="D14" s="110" t="s">
        <v>69</v>
      </c>
      <c r="E14" s="112">
        <v>10</v>
      </c>
      <c r="F14" s="127"/>
      <c r="G14" s="128">
        <f t="shared" si="0"/>
        <v>0</v>
      </c>
      <c r="H14" s="107"/>
      <c r="I14" s="107"/>
    </row>
    <row r="15" spans="1:11" x14ac:dyDescent="0.25">
      <c r="A15" s="110">
        <v>9</v>
      </c>
      <c r="B15" s="111" t="s">
        <v>111</v>
      </c>
      <c r="C15" s="111" t="s">
        <v>112</v>
      </c>
      <c r="D15" s="110" t="s">
        <v>113</v>
      </c>
      <c r="E15" s="112">
        <v>1</v>
      </c>
      <c r="F15" s="127"/>
      <c r="G15" s="128">
        <f t="shared" si="0"/>
        <v>0</v>
      </c>
      <c r="H15" s="107"/>
      <c r="I15" s="107"/>
    </row>
    <row r="16" spans="1:11" x14ac:dyDescent="0.25">
      <c r="A16" s="110">
        <v>10</v>
      </c>
      <c r="B16" s="111" t="s">
        <v>111</v>
      </c>
      <c r="C16" s="111" t="s">
        <v>114</v>
      </c>
      <c r="D16" s="110" t="s">
        <v>113</v>
      </c>
      <c r="E16" s="112">
        <v>1</v>
      </c>
      <c r="F16" s="127"/>
      <c r="G16" s="128">
        <f t="shared" si="0"/>
        <v>0</v>
      </c>
      <c r="H16" s="107"/>
      <c r="I16" s="107"/>
    </row>
    <row r="17" spans="1:11" x14ac:dyDescent="0.25">
      <c r="A17" s="110">
        <v>11</v>
      </c>
      <c r="B17" s="111" t="s">
        <v>111</v>
      </c>
      <c r="C17" s="111" t="s">
        <v>115</v>
      </c>
      <c r="D17" s="110" t="s">
        <v>113</v>
      </c>
      <c r="E17" s="112">
        <v>1</v>
      </c>
      <c r="F17" s="127"/>
      <c r="G17" s="128">
        <f t="shared" si="0"/>
        <v>0</v>
      </c>
      <c r="H17" s="107"/>
      <c r="I17" s="107"/>
    </row>
    <row r="18" spans="1:11" x14ac:dyDescent="0.25">
      <c r="A18" s="110">
        <v>12</v>
      </c>
      <c r="B18" s="111"/>
      <c r="C18" s="111" t="s">
        <v>116</v>
      </c>
      <c r="D18" s="110" t="s">
        <v>88</v>
      </c>
      <c r="E18" s="112">
        <v>1</v>
      </c>
      <c r="F18" s="127"/>
      <c r="G18" s="128">
        <f t="shared" si="0"/>
        <v>0</v>
      </c>
      <c r="H18" s="107"/>
      <c r="I18" s="107"/>
    </row>
    <row r="19" spans="1:11" ht="20.399999999999999" x14ac:dyDescent="0.25">
      <c r="A19" s="115"/>
      <c r="B19" s="115"/>
      <c r="C19" s="115" t="s">
        <v>117</v>
      </c>
      <c r="D19" s="115"/>
      <c r="E19" s="115"/>
      <c r="F19" s="115"/>
      <c r="G19" s="115"/>
      <c r="H19" s="107"/>
      <c r="I19" s="107"/>
    </row>
    <row r="20" spans="1:11" ht="14.4" x14ac:dyDescent="0.25">
      <c r="A20" s="113"/>
      <c r="B20" s="113" t="s">
        <v>70</v>
      </c>
      <c r="C20" s="188" t="s">
        <v>100</v>
      </c>
      <c r="D20" s="189"/>
      <c r="E20" s="189"/>
      <c r="F20" s="189"/>
      <c r="G20" s="129">
        <f>SUM(G7:G18)</f>
        <v>0</v>
      </c>
      <c r="H20" s="107"/>
      <c r="I20" s="107"/>
      <c r="J20" s="107"/>
      <c r="K20" s="107"/>
    </row>
    <row r="21" spans="1:11" x14ac:dyDescent="0.25">
      <c r="A21" s="190"/>
      <c r="B21" s="190"/>
      <c r="C21" s="191" t="s">
        <v>118</v>
      </c>
      <c r="D21" s="191"/>
      <c r="E21" s="191"/>
      <c r="F21" s="191"/>
      <c r="G21" s="191"/>
      <c r="H21" s="107"/>
      <c r="I21" s="107"/>
      <c r="J21" s="107"/>
      <c r="K21" s="107"/>
    </row>
    <row r="22" spans="1:11" ht="20.399999999999999" x14ac:dyDescent="0.25">
      <c r="A22" s="110">
        <v>13</v>
      </c>
      <c r="B22" s="111"/>
      <c r="C22" s="111" t="s">
        <v>148</v>
      </c>
      <c r="D22" s="110" t="s">
        <v>69</v>
      </c>
      <c r="E22" s="112">
        <v>1</v>
      </c>
      <c r="F22" s="127"/>
      <c r="G22" s="128">
        <f>F22*E22</f>
        <v>0</v>
      </c>
      <c r="H22" s="107"/>
      <c r="I22" s="107"/>
    </row>
    <row r="23" spans="1:11" x14ac:dyDescent="0.25">
      <c r="A23" s="115"/>
      <c r="B23" s="115"/>
      <c r="C23" s="115" t="s">
        <v>119</v>
      </c>
      <c r="D23" s="115"/>
      <c r="E23" s="115"/>
      <c r="F23" s="115"/>
      <c r="G23" s="115"/>
      <c r="H23" s="107"/>
      <c r="I23" s="107"/>
    </row>
    <row r="24" spans="1:11" ht="14.4" x14ac:dyDescent="0.25">
      <c r="A24" s="113"/>
      <c r="B24" s="113" t="s">
        <v>70</v>
      </c>
      <c r="C24" s="188" t="s">
        <v>118</v>
      </c>
      <c r="D24" s="189"/>
      <c r="E24" s="189"/>
      <c r="F24" s="189"/>
      <c r="G24" s="129">
        <f>SUM(G22:G22)</f>
        <v>0</v>
      </c>
      <c r="H24" s="107"/>
      <c r="I24" s="107"/>
      <c r="J24" s="107"/>
      <c r="K24" s="107"/>
    </row>
    <row r="25" spans="1:11" ht="14.4" x14ac:dyDescent="0.25">
      <c r="A25" s="114"/>
      <c r="B25" s="114" t="s">
        <v>70</v>
      </c>
      <c r="C25" s="198" t="s">
        <v>61</v>
      </c>
      <c r="D25" s="189"/>
      <c r="E25" s="189"/>
      <c r="F25" s="189"/>
      <c r="G25" s="130">
        <f>+G20+G24</f>
        <v>0</v>
      </c>
      <c r="H25" s="107"/>
      <c r="I25" s="107"/>
      <c r="J25" s="107"/>
      <c r="K25" s="107"/>
    </row>
    <row r="26" spans="1:11" x14ac:dyDescent="0.25">
      <c r="A26" s="107"/>
      <c r="B26" s="107"/>
      <c r="C26" s="107"/>
      <c r="D26" s="107"/>
      <c r="E26" s="107"/>
      <c r="F26" s="107"/>
      <c r="G26" s="107"/>
      <c r="H26" s="107"/>
      <c r="I26" s="107"/>
      <c r="J26" s="107"/>
      <c r="K26" s="107"/>
    </row>
    <row r="27" spans="1:11" x14ac:dyDescent="0.25">
      <c r="A27" s="195"/>
      <c r="B27" s="196"/>
      <c r="C27" s="196" t="s">
        <v>73</v>
      </c>
      <c r="D27" s="196"/>
      <c r="E27" s="196"/>
      <c r="F27" s="196"/>
      <c r="G27" s="197"/>
      <c r="H27" s="107"/>
      <c r="I27" s="107"/>
      <c r="J27" s="107"/>
      <c r="K27" s="107"/>
    </row>
    <row r="28" spans="1:11" x14ac:dyDescent="0.25">
      <c r="A28" s="109" t="s">
        <v>62</v>
      </c>
      <c r="B28" s="109" t="s">
        <v>63</v>
      </c>
      <c r="C28" s="109" t="s">
        <v>64</v>
      </c>
      <c r="D28" s="109" t="s">
        <v>65</v>
      </c>
      <c r="E28" s="109" t="s">
        <v>66</v>
      </c>
      <c r="F28" s="109" t="s">
        <v>67</v>
      </c>
      <c r="G28" s="109" t="s">
        <v>68</v>
      </c>
      <c r="H28" s="107"/>
      <c r="I28" s="107"/>
      <c r="J28" s="107"/>
      <c r="K28" s="107"/>
    </row>
    <row r="29" spans="1:11" x14ac:dyDescent="0.25">
      <c r="A29" s="190"/>
      <c r="B29" s="190"/>
      <c r="C29" s="191" t="s">
        <v>120</v>
      </c>
      <c r="D29" s="191"/>
      <c r="E29" s="191"/>
      <c r="F29" s="191"/>
      <c r="G29" s="191"/>
      <c r="H29" s="107"/>
      <c r="I29" s="107"/>
      <c r="J29" s="107"/>
      <c r="K29" s="107"/>
    </row>
    <row r="30" spans="1:11" x14ac:dyDescent="0.25">
      <c r="A30" s="110">
        <v>14</v>
      </c>
      <c r="B30" s="111"/>
      <c r="C30" s="111" t="s">
        <v>121</v>
      </c>
      <c r="D30" s="110" t="s">
        <v>69</v>
      </c>
      <c r="E30" s="112">
        <v>2</v>
      </c>
      <c r="F30" s="127"/>
      <c r="G30" s="128">
        <f t="shared" ref="G30:G37" si="1">F30*E30</f>
        <v>0</v>
      </c>
      <c r="H30" s="107"/>
      <c r="I30" s="107"/>
    </row>
    <row r="31" spans="1:11" x14ac:dyDescent="0.25">
      <c r="A31" s="110">
        <v>15</v>
      </c>
      <c r="B31" s="111"/>
      <c r="C31" s="111" t="s">
        <v>122</v>
      </c>
      <c r="D31" s="110" t="s">
        <v>75</v>
      </c>
      <c r="E31" s="112">
        <v>16</v>
      </c>
      <c r="F31" s="127"/>
      <c r="G31" s="128">
        <f t="shared" si="1"/>
        <v>0</v>
      </c>
      <c r="H31" s="107"/>
      <c r="I31" s="107"/>
    </row>
    <row r="32" spans="1:11" x14ac:dyDescent="0.25">
      <c r="A32" s="110">
        <v>16</v>
      </c>
      <c r="B32" s="111"/>
      <c r="C32" s="111" t="s">
        <v>123</v>
      </c>
      <c r="D32" s="110" t="s">
        <v>75</v>
      </c>
      <c r="E32" s="112">
        <v>2</v>
      </c>
      <c r="F32" s="127"/>
      <c r="G32" s="128">
        <f t="shared" si="1"/>
        <v>0</v>
      </c>
      <c r="H32" s="107"/>
      <c r="I32" s="107"/>
    </row>
    <row r="33" spans="1:11" x14ac:dyDescent="0.25">
      <c r="A33" s="110">
        <v>17</v>
      </c>
      <c r="B33" s="111"/>
      <c r="C33" s="111" t="s">
        <v>124</v>
      </c>
      <c r="D33" s="110" t="s">
        <v>69</v>
      </c>
      <c r="E33" s="112">
        <v>3</v>
      </c>
      <c r="F33" s="127"/>
      <c r="G33" s="128">
        <f t="shared" si="1"/>
        <v>0</v>
      </c>
      <c r="H33" s="107"/>
      <c r="I33" s="107"/>
    </row>
    <row r="34" spans="1:11" x14ac:dyDescent="0.25">
      <c r="A34" s="110">
        <v>18</v>
      </c>
      <c r="B34" s="111"/>
      <c r="C34" s="111" t="s">
        <v>125</v>
      </c>
      <c r="D34" s="110" t="s">
        <v>69</v>
      </c>
      <c r="E34" s="112">
        <v>2</v>
      </c>
      <c r="F34" s="127"/>
      <c r="G34" s="128">
        <f t="shared" si="1"/>
        <v>0</v>
      </c>
      <c r="H34" s="107"/>
      <c r="I34" s="107"/>
    </row>
    <row r="35" spans="1:11" x14ac:dyDescent="0.25">
      <c r="A35" s="110">
        <v>19</v>
      </c>
      <c r="B35" s="111"/>
      <c r="C35" s="111" t="s">
        <v>126</v>
      </c>
      <c r="D35" s="110" t="s">
        <v>69</v>
      </c>
      <c r="E35" s="112">
        <v>3</v>
      </c>
      <c r="F35" s="127"/>
      <c r="G35" s="128">
        <f t="shared" si="1"/>
        <v>0</v>
      </c>
      <c r="H35" s="107"/>
      <c r="I35" s="107"/>
    </row>
    <row r="36" spans="1:11" x14ac:dyDescent="0.25">
      <c r="A36" s="110">
        <v>20</v>
      </c>
      <c r="B36" s="111"/>
      <c r="C36" s="111" t="s">
        <v>127</v>
      </c>
      <c r="D36" s="110" t="s">
        <v>75</v>
      </c>
      <c r="E36" s="112">
        <v>1</v>
      </c>
      <c r="F36" s="127"/>
      <c r="G36" s="128">
        <f t="shared" si="1"/>
        <v>0</v>
      </c>
      <c r="H36" s="107"/>
      <c r="I36" s="107"/>
    </row>
    <row r="37" spans="1:11" x14ac:dyDescent="0.25">
      <c r="A37" s="110">
        <v>21</v>
      </c>
      <c r="B37" s="111"/>
      <c r="C37" s="111" t="s">
        <v>128</v>
      </c>
      <c r="D37" s="110" t="s">
        <v>75</v>
      </c>
      <c r="E37" s="112">
        <v>2</v>
      </c>
      <c r="F37" s="127"/>
      <c r="G37" s="128">
        <f t="shared" si="1"/>
        <v>0</v>
      </c>
      <c r="H37" s="107"/>
      <c r="I37" s="107"/>
    </row>
    <row r="38" spans="1:11" ht="14.4" x14ac:dyDescent="0.25">
      <c r="A38" s="113"/>
      <c r="B38" s="113" t="s">
        <v>70</v>
      </c>
      <c r="C38" s="188" t="s">
        <v>120</v>
      </c>
      <c r="D38" s="189"/>
      <c r="E38" s="189"/>
      <c r="F38" s="189"/>
      <c r="G38" s="129">
        <f>SUM(G30:G37)</f>
        <v>0</v>
      </c>
      <c r="H38" s="107"/>
      <c r="I38" s="107"/>
      <c r="J38" s="107"/>
      <c r="K38" s="107"/>
    </row>
    <row r="39" spans="1:11" x14ac:dyDescent="0.25">
      <c r="A39" s="190"/>
      <c r="B39" s="190"/>
      <c r="C39" s="191" t="s">
        <v>100</v>
      </c>
      <c r="D39" s="191"/>
      <c r="E39" s="191"/>
      <c r="F39" s="191"/>
      <c r="G39" s="191"/>
      <c r="H39" s="107"/>
      <c r="I39" s="107"/>
      <c r="J39" s="107"/>
      <c r="K39" s="107"/>
    </row>
    <row r="40" spans="1:11" x14ac:dyDescent="0.25">
      <c r="A40" s="110">
        <v>22</v>
      </c>
      <c r="B40" s="111" t="s">
        <v>129</v>
      </c>
      <c r="C40" s="111" t="s">
        <v>130</v>
      </c>
      <c r="D40" s="110" t="s">
        <v>69</v>
      </c>
      <c r="E40" s="112">
        <v>3</v>
      </c>
      <c r="F40" s="127"/>
      <c r="G40" s="128">
        <f>F40*E40</f>
        <v>0</v>
      </c>
      <c r="H40" s="107"/>
      <c r="I40" s="107"/>
    </row>
    <row r="41" spans="1:11" ht="14.4" x14ac:dyDescent="0.25">
      <c r="A41" s="113"/>
      <c r="B41" s="113" t="s">
        <v>70</v>
      </c>
      <c r="C41" s="188" t="s">
        <v>100</v>
      </c>
      <c r="D41" s="189"/>
      <c r="E41" s="189"/>
      <c r="F41" s="189"/>
      <c r="G41" s="129">
        <f>SUM(G40:G40)</f>
        <v>0</v>
      </c>
      <c r="H41" s="107"/>
      <c r="I41" s="107"/>
      <c r="J41" s="107"/>
      <c r="K41" s="107"/>
    </row>
    <row r="42" spans="1:11" ht="14.4" x14ac:dyDescent="0.25">
      <c r="A42" s="114"/>
      <c r="B42" s="114" t="s">
        <v>70</v>
      </c>
      <c r="C42" s="198" t="s">
        <v>73</v>
      </c>
      <c r="D42" s="189"/>
      <c r="E42" s="189"/>
      <c r="F42" s="189"/>
      <c r="G42" s="130">
        <f>+G38+G41</f>
        <v>0</v>
      </c>
      <c r="H42" s="107"/>
      <c r="I42" s="107"/>
      <c r="J42" s="107"/>
      <c r="K42" s="107"/>
    </row>
    <row r="43" spans="1:11" x14ac:dyDescent="0.25">
      <c r="A43" s="107"/>
      <c r="B43" s="107"/>
      <c r="C43" s="107"/>
      <c r="D43" s="107"/>
      <c r="E43" s="107"/>
      <c r="F43" s="107"/>
      <c r="G43" s="107"/>
      <c r="H43" s="107"/>
      <c r="I43" s="107"/>
      <c r="J43" s="107"/>
      <c r="K43" s="107"/>
    </row>
    <row r="44" spans="1:11" x14ac:dyDescent="0.25">
      <c r="A44" s="199" t="s">
        <v>79</v>
      </c>
      <c r="B44" s="199"/>
      <c r="C44" s="199"/>
      <c r="D44" s="199"/>
      <c r="E44" s="199"/>
      <c r="F44" s="199"/>
      <c r="G44" s="131">
        <f>+G25+G42</f>
        <v>0</v>
      </c>
      <c r="H44" s="107"/>
    </row>
  </sheetData>
  <mergeCells count="23">
    <mergeCell ref="C24:F24"/>
    <mergeCell ref="C25:F25"/>
    <mergeCell ref="A27:B27"/>
    <mergeCell ref="C27:G27"/>
    <mergeCell ref="A1:B1"/>
    <mergeCell ref="C1:G1"/>
    <mergeCell ref="A2:B2"/>
    <mergeCell ref="C2:G2"/>
    <mergeCell ref="A4:B4"/>
    <mergeCell ref="C4:G4"/>
    <mergeCell ref="A6:B6"/>
    <mergeCell ref="C6:G6"/>
    <mergeCell ref="C20:F20"/>
    <mergeCell ref="A21:B21"/>
    <mergeCell ref="C21:G21"/>
    <mergeCell ref="A44:F44"/>
    <mergeCell ref="A29:B29"/>
    <mergeCell ref="C29:G29"/>
    <mergeCell ref="A39:B39"/>
    <mergeCell ref="C39:G39"/>
    <mergeCell ref="C41:F41"/>
    <mergeCell ref="C42:F42"/>
    <mergeCell ref="C38:F38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horizontalDpi="4294967293" verticalDpi="0" r:id="rId1"/>
  <headerFooter>
    <oddFooter>&amp;R&amp;"Arial,kurzíva"&amp;6&amp;D strana &amp;P / &amp;N&amp;CZpracováno v systému QComposer - www.PodporaObchodu.CZ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20</vt:i4>
      </vt:variant>
    </vt:vector>
  </HeadingPairs>
  <TitlesOfParts>
    <vt:vector size="24" baseType="lpstr">
      <vt:lpstr>Krycí list</vt:lpstr>
      <vt:lpstr>přehled položek</vt:lpstr>
      <vt:lpstr>ELEKTROINSTALACE část II</vt:lpstr>
      <vt:lpstr>rozvaděč cely</vt:lpstr>
      <vt:lpstr>cisloobjektu</vt:lpstr>
      <vt:lpstr>cislostavby</vt:lpstr>
      <vt:lpstr>Datum</vt:lpstr>
      <vt:lpstr>JKSO</vt:lpstr>
      <vt:lpstr>MJ</vt:lpstr>
      <vt:lpstr>nazevobjektu</vt:lpstr>
      <vt:lpstr>nazevstavby</vt:lpstr>
      <vt:lpstr>Objednatel</vt:lpstr>
      <vt:lpstr>'ELEKTROINSTALACE část II'!Oblast_tisku</vt:lpstr>
      <vt:lpstr>'Krycí list'!Oblast_tisku</vt:lpstr>
      <vt:lpstr>'přehled položek'!Oblast_tisku</vt:lpstr>
      <vt:lpstr>'rozvaděč cely'!Oblast_tisku</vt:lpstr>
      <vt:lpstr>PocetMJ</vt:lpstr>
      <vt:lpstr>Poznamka</vt:lpstr>
      <vt:lpstr>Projektant</vt:lpstr>
      <vt:lpstr>SazbaDPH1</vt:lpstr>
      <vt:lpstr>SazbaDPH2</vt:lpstr>
      <vt:lpstr>Zakazka</vt:lpstr>
      <vt:lpstr>Zaklad22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Qcomposer export c J.Ulman 2003"/&gt;</dc:title>
  <dc:creator>Zdeněk Illek</dc:creator>
  <cp:lastModifiedBy>Ing. Jan Vejtasa</cp:lastModifiedBy>
  <cp:lastPrinted>2017-03-24T16:57:49Z</cp:lastPrinted>
  <dcterms:created xsi:type="dcterms:W3CDTF">2015-09-02T08:38:53Z</dcterms:created>
  <dcterms:modified xsi:type="dcterms:W3CDTF">2017-06-27T11:31:25Z</dcterms:modified>
</cp:coreProperties>
</file>